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jmani\Desktop\"/>
    </mc:Choice>
  </mc:AlternateContent>
  <xr:revisionPtr revIDLastSave="0" documentId="8_{AD220360-868B-40EF-BC97-FA8E819B04B0}" xr6:coauthVersionLast="36" xr6:coauthVersionMax="36" xr10:uidLastSave="{00000000-0000-0000-0000-000000000000}"/>
  <bookViews>
    <workbookView xWindow="0" yWindow="1200" windowWidth="28800" windowHeight="11625" tabRatio="809" activeTab="3" xr2:uid="{00000000-000D-0000-FFFF-FFFF00000000}"/>
  </bookViews>
  <sheets>
    <sheet name="Guidance - Mid-Year-Formative" sheetId="14" r:id="rId1"/>
    <sheet name="Mid-Year Data-Formative Summary" sheetId="4" r:id="rId2"/>
    <sheet name="Guidance - Formative Modificat." sheetId="12" r:id="rId3"/>
    <sheet name="Formative Modifications" sheetId="2" r:id="rId4"/>
    <sheet name="Guidance - End-of-Year Data" sheetId="13" r:id="rId5"/>
    <sheet name="End-of-Year Data Report" sheetId="3" r:id="rId6"/>
    <sheet name="Sheet1" sheetId="10" state="hidden" r:id="rId7"/>
  </sheets>
  <externalReferences>
    <externalReference r:id="rId8"/>
  </externalReferences>
  <definedNames>
    <definedName name="Domain" localSheetId="4">[1]Sheet1!$A$2:$A$15</definedName>
    <definedName name="Domain" localSheetId="2">[1]Sheet1!$A$2:$A$15</definedName>
    <definedName name="Domain" localSheetId="0">[1]Sheet1!$A$2:$A$15</definedName>
    <definedName name="Domain">Sheet1!$A$2:$A$15</definedName>
    <definedName name="GradeLevels" localSheetId="4">[1]Sheet1!$B$2:$B$4</definedName>
    <definedName name="GradeLevels" localSheetId="2">[1]Sheet1!$B$2:$B$4</definedName>
    <definedName name="GradeLevels" localSheetId="0">[1]Sheet1!$B$2:$B$4</definedName>
    <definedName name="GradeLevels">Sheet1!$B$2:$B$4</definedName>
    <definedName name="Measure" localSheetId="4">[1]Sheet1!$D$2:$D$24</definedName>
    <definedName name="Measure" localSheetId="2">[1]Sheet1!$D$2:$D$24</definedName>
    <definedName name="Measure" localSheetId="0">[1]Sheet1!$D$2:$D$24</definedName>
    <definedName name="Measure">Sheet1!$D$2:$D$24</definedName>
    <definedName name="ParticipantGroup" localSheetId="4">[1]Sheet1!$C$2:$C$4</definedName>
    <definedName name="ParticipantGroup" localSheetId="2">[1]Sheet1!$C$2:$C$4</definedName>
    <definedName name="ParticipantGroup" localSheetId="0">[1]Sheet1!$C$2:$C$4</definedName>
    <definedName name="ParticipantGroup">Sheet1!$C$2:$C$4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1" i="3" l="1"/>
  <c r="E32" i="3"/>
  <c r="E33" i="3"/>
  <c r="E34" i="3"/>
  <c r="E35" i="3"/>
  <c r="E36" i="3"/>
  <c r="E37" i="3"/>
  <c r="E38" i="3"/>
  <c r="A38" i="3"/>
  <c r="B38" i="3"/>
  <c r="C38" i="3"/>
  <c r="D38" i="3"/>
  <c r="F38" i="3"/>
  <c r="I38" i="3"/>
  <c r="N38" i="3" s="1"/>
  <c r="M38" i="3" s="1"/>
  <c r="J38" i="3" s="1"/>
  <c r="A37" i="3"/>
  <c r="B37" i="3"/>
  <c r="C37" i="3"/>
  <c r="D37" i="3"/>
  <c r="F37" i="3"/>
  <c r="I37" i="3"/>
  <c r="N37" i="3"/>
  <c r="M37" i="3" s="1"/>
  <c r="J37" i="3" s="1"/>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A38" i="2"/>
  <c r="B38" i="2"/>
  <c r="C38" i="2"/>
  <c r="D38" i="2"/>
  <c r="F38" i="2"/>
  <c r="A37" i="2"/>
  <c r="B37" i="2"/>
  <c r="C37" i="2"/>
  <c r="D37" i="2"/>
  <c r="F37" i="2"/>
  <c r="P25" i="4"/>
  <c r="M25" i="4" s="1"/>
  <c r="P26" i="4"/>
  <c r="M26" i="4" s="1"/>
  <c r="O37" i="3" l="1"/>
  <c r="O38" i="3"/>
  <c r="E5" i="3"/>
  <c r="E6" i="3"/>
  <c r="E7" i="3"/>
  <c r="E8" i="3"/>
  <c r="E9" i="3"/>
  <c r="E10" i="3"/>
  <c r="E11" i="3"/>
  <c r="E12" i="3"/>
  <c r="E13" i="3"/>
  <c r="E14" i="3"/>
  <c r="E15" i="3"/>
  <c r="E16" i="3"/>
  <c r="E17" i="3"/>
  <c r="E18" i="3"/>
  <c r="E19" i="3"/>
  <c r="E20" i="3"/>
  <c r="E21" i="3"/>
  <c r="E22" i="3"/>
  <c r="E23" i="3"/>
  <c r="E24" i="3"/>
  <c r="E25" i="3"/>
  <c r="E26" i="3"/>
  <c r="E27" i="3"/>
  <c r="E28" i="3"/>
  <c r="E29" i="3"/>
  <c r="E30" i="3"/>
  <c r="A36" i="3"/>
  <c r="B36" i="3"/>
  <c r="C36" i="3"/>
  <c r="D36" i="3"/>
  <c r="F36" i="3"/>
  <c r="I36" i="3"/>
  <c r="A35" i="3"/>
  <c r="B35" i="3"/>
  <c r="C35" i="3"/>
  <c r="D35" i="3"/>
  <c r="F35" i="3"/>
  <c r="I35" i="3"/>
  <c r="A34" i="3"/>
  <c r="B34" i="3"/>
  <c r="C34" i="3"/>
  <c r="D34" i="3"/>
  <c r="F34" i="3"/>
  <c r="I34" i="3"/>
  <c r="A33" i="3"/>
  <c r="B33" i="3"/>
  <c r="C33" i="3"/>
  <c r="D33" i="3"/>
  <c r="F33" i="3"/>
  <c r="I33" i="3"/>
  <c r="A32" i="3"/>
  <c r="B32" i="3"/>
  <c r="C32" i="3"/>
  <c r="D32" i="3"/>
  <c r="F32" i="3"/>
  <c r="I32" i="3"/>
  <c r="A31" i="3"/>
  <c r="B31" i="3"/>
  <c r="C31" i="3"/>
  <c r="D31" i="3"/>
  <c r="F31" i="3"/>
  <c r="I31" i="3"/>
  <c r="A30" i="3"/>
  <c r="B30" i="3"/>
  <c r="C30" i="3"/>
  <c r="D30" i="3"/>
  <c r="F30" i="3"/>
  <c r="I30" i="3"/>
  <c r="A29" i="3"/>
  <c r="B29" i="3"/>
  <c r="C29" i="3"/>
  <c r="D29" i="3"/>
  <c r="F29" i="3"/>
  <c r="I29" i="3"/>
  <c r="A28" i="3"/>
  <c r="B28" i="3"/>
  <c r="C28" i="3"/>
  <c r="D28" i="3"/>
  <c r="F28" i="3"/>
  <c r="I28" i="3"/>
  <c r="N28" i="3" s="1"/>
  <c r="A27" i="3"/>
  <c r="B27" i="3"/>
  <c r="C27" i="3"/>
  <c r="D27" i="3"/>
  <c r="F27" i="3"/>
  <c r="I27" i="3"/>
  <c r="A26" i="3"/>
  <c r="B26" i="3"/>
  <c r="C26" i="3"/>
  <c r="D26" i="3"/>
  <c r="F26" i="3"/>
  <c r="I26" i="3"/>
  <c r="A36" i="2"/>
  <c r="B36" i="2"/>
  <c r="C36" i="2"/>
  <c r="D36" i="2"/>
  <c r="F36" i="2"/>
  <c r="A35" i="2"/>
  <c r="B35" i="2"/>
  <c r="C35" i="2"/>
  <c r="D35" i="2"/>
  <c r="F35" i="2"/>
  <c r="A34" i="2"/>
  <c r="B34" i="2"/>
  <c r="C34" i="2"/>
  <c r="D34" i="2"/>
  <c r="F34" i="2"/>
  <c r="A33" i="2"/>
  <c r="B33" i="2"/>
  <c r="C33" i="2"/>
  <c r="D33" i="2"/>
  <c r="F33" i="2"/>
  <c r="A32" i="2"/>
  <c r="B32" i="2"/>
  <c r="C32" i="2"/>
  <c r="D32" i="2"/>
  <c r="F32" i="2"/>
  <c r="A31" i="2"/>
  <c r="B31" i="2"/>
  <c r="C31" i="2"/>
  <c r="D31" i="2"/>
  <c r="F31" i="2"/>
  <c r="A30" i="2"/>
  <c r="B30" i="2"/>
  <c r="C30" i="2"/>
  <c r="D30" i="2"/>
  <c r="F30" i="2"/>
  <c r="A29" i="2"/>
  <c r="B29" i="2"/>
  <c r="C29" i="2"/>
  <c r="D29" i="2"/>
  <c r="F29" i="2"/>
  <c r="A28" i="2"/>
  <c r="B28" i="2"/>
  <c r="C28" i="2"/>
  <c r="D28" i="2"/>
  <c r="F28" i="2"/>
  <c r="A27" i="2"/>
  <c r="B27" i="2"/>
  <c r="C27" i="2"/>
  <c r="D27" i="2"/>
  <c r="F27" i="2"/>
  <c r="A26" i="2"/>
  <c r="B26" i="2"/>
  <c r="C26" i="2"/>
  <c r="D26" i="2"/>
  <c r="F26" i="2"/>
  <c r="N26" i="3" l="1"/>
  <c r="M26" i="3" s="1"/>
  <c r="J26" i="3" s="1"/>
  <c r="N30" i="3"/>
  <c r="N32" i="3"/>
  <c r="M32" i="3" s="1"/>
  <c r="J32" i="3" s="1"/>
  <c r="N34" i="3"/>
  <c r="M34" i="3" s="1"/>
  <c r="J34" i="3" s="1"/>
  <c r="N36" i="3"/>
  <c r="N27" i="3"/>
  <c r="N29" i="3"/>
  <c r="O29" i="3" s="1"/>
  <c r="N31" i="3"/>
  <c r="M31" i="3" s="1"/>
  <c r="J31" i="3" s="1"/>
  <c r="N33" i="3"/>
  <c r="O33" i="3" s="1"/>
  <c r="M36" i="3"/>
  <c r="J36" i="3" s="1"/>
  <c r="O36" i="3"/>
  <c r="N35" i="3"/>
  <c r="O35" i="3" s="1"/>
  <c r="M30" i="3"/>
  <c r="J30" i="3" s="1"/>
  <c r="O30" i="3"/>
  <c r="M28" i="3"/>
  <c r="J28" i="3" s="1"/>
  <c r="O28" i="3"/>
  <c r="O27" i="3"/>
  <c r="M27" i="3"/>
  <c r="J27" i="3" s="1"/>
  <c r="P28" i="4"/>
  <c r="M28" i="4" s="1"/>
  <c r="P29" i="4"/>
  <c r="M29" i="4" s="1"/>
  <c r="P30" i="4"/>
  <c r="M30" i="4" s="1"/>
  <c r="P31" i="4"/>
  <c r="M31" i="4" s="1"/>
  <c r="P32" i="4"/>
  <c r="M32" i="4" s="1"/>
  <c r="P33" i="4"/>
  <c r="M33" i="4" s="1"/>
  <c r="P34" i="4"/>
  <c r="M34" i="4" s="1"/>
  <c r="P35" i="4"/>
  <c r="M35" i="4" s="1"/>
  <c r="P36" i="4"/>
  <c r="M36" i="4" s="1"/>
  <c r="P37" i="4"/>
  <c r="M37" i="4" s="1"/>
  <c r="E37" i="2" s="1"/>
  <c r="P38" i="4"/>
  <c r="M38" i="4" s="1"/>
  <c r="E38" i="2" s="1"/>
  <c r="E30" i="2" l="1"/>
  <c r="E34" i="2"/>
  <c r="E33" i="2"/>
  <c r="E29" i="2"/>
  <c r="O32" i="3"/>
  <c r="M29" i="3"/>
  <c r="J29" i="3" s="1"/>
  <c r="O26" i="3"/>
  <c r="O34" i="3"/>
  <c r="E35" i="2"/>
  <c r="E31" i="2"/>
  <c r="O31" i="3"/>
  <c r="E36" i="2"/>
  <c r="E32" i="2"/>
  <c r="E28" i="2"/>
  <c r="M33" i="3"/>
  <c r="J33" i="3" s="1"/>
  <c r="M35" i="3"/>
  <c r="J35" i="3" s="1"/>
  <c r="A19" i="3"/>
  <c r="A20" i="3"/>
  <c r="A21" i="3"/>
  <c r="A22" i="3"/>
  <c r="A23" i="3"/>
  <c r="A24" i="3"/>
  <c r="A25" i="3"/>
  <c r="B19" i="3"/>
  <c r="B20" i="3"/>
  <c r="B21" i="3"/>
  <c r="B22" i="3"/>
  <c r="B23" i="3"/>
  <c r="B24" i="3"/>
  <c r="B25" i="3"/>
  <c r="C19" i="3"/>
  <c r="C20" i="3"/>
  <c r="C21" i="3"/>
  <c r="C22" i="3"/>
  <c r="C23" i="3"/>
  <c r="C24" i="3"/>
  <c r="C25" i="3"/>
  <c r="D19" i="3"/>
  <c r="D20" i="3"/>
  <c r="D21" i="3"/>
  <c r="D22" i="3"/>
  <c r="D23" i="3"/>
  <c r="D24" i="3"/>
  <c r="D25" i="3"/>
  <c r="F19" i="3"/>
  <c r="F20" i="3"/>
  <c r="F21" i="3"/>
  <c r="F22" i="3"/>
  <c r="F23" i="3"/>
  <c r="F24" i="3"/>
  <c r="F25" i="3"/>
  <c r="I19" i="3"/>
  <c r="I20" i="3"/>
  <c r="I21" i="3"/>
  <c r="N21" i="3" s="1"/>
  <c r="I22" i="3"/>
  <c r="I23" i="3"/>
  <c r="I24" i="3"/>
  <c r="I25" i="3"/>
  <c r="B2" i="2"/>
  <c r="B3" i="2"/>
  <c r="B4" i="2"/>
  <c r="B5" i="2"/>
  <c r="B6" i="2"/>
  <c r="B7" i="2"/>
  <c r="B8" i="2"/>
  <c r="B9" i="2"/>
  <c r="B10" i="2"/>
  <c r="B11" i="2"/>
  <c r="B12" i="2"/>
  <c r="B13" i="2"/>
  <c r="B14" i="2"/>
  <c r="B15" i="2"/>
  <c r="B16" i="2"/>
  <c r="B17" i="2"/>
  <c r="B18" i="2"/>
  <c r="B19" i="2"/>
  <c r="B20" i="2"/>
  <c r="B21" i="2"/>
  <c r="B22" i="2"/>
  <c r="B23" i="2"/>
  <c r="B24" i="2"/>
  <c r="B25" i="2"/>
  <c r="A19" i="2"/>
  <c r="A20" i="2"/>
  <c r="A21" i="2"/>
  <c r="A22" i="2"/>
  <c r="A23" i="2"/>
  <c r="A24" i="2"/>
  <c r="A25" i="2"/>
  <c r="C19" i="2"/>
  <c r="C20" i="2"/>
  <c r="C21" i="2"/>
  <c r="C22" i="2"/>
  <c r="C23" i="2"/>
  <c r="C24" i="2"/>
  <c r="C25" i="2"/>
  <c r="D19" i="2"/>
  <c r="D20" i="2"/>
  <c r="D21" i="2"/>
  <c r="D22" i="2"/>
  <c r="D23" i="2"/>
  <c r="D24" i="2"/>
  <c r="D25" i="2"/>
  <c r="F19" i="2"/>
  <c r="F20" i="2"/>
  <c r="F21" i="2"/>
  <c r="F22" i="2"/>
  <c r="F23" i="2"/>
  <c r="F24" i="2"/>
  <c r="F25" i="2"/>
  <c r="P19" i="4"/>
  <c r="M19" i="4" s="1"/>
  <c r="E19" i="2" s="1"/>
  <c r="P20" i="4"/>
  <c r="M20" i="4" s="1"/>
  <c r="E20" i="2" s="1"/>
  <c r="P21" i="4"/>
  <c r="M21" i="4" s="1"/>
  <c r="E21" i="2" s="1"/>
  <c r="P22" i="4"/>
  <c r="M22" i="4" s="1"/>
  <c r="E22" i="2" s="1"/>
  <c r="P23" i="4"/>
  <c r="M23" i="4" s="1"/>
  <c r="E23" i="2" s="1"/>
  <c r="P24" i="4"/>
  <c r="M24" i="4" s="1"/>
  <c r="E24" i="2" s="1"/>
  <c r="P27" i="4"/>
  <c r="M27" i="4" s="1"/>
  <c r="E25" i="2" s="1"/>
  <c r="N22" i="3" l="1"/>
  <c r="O22" i="3" s="1"/>
  <c r="N25" i="3"/>
  <c r="M25" i="3" s="1"/>
  <c r="J25" i="3" s="1"/>
  <c r="E27" i="2"/>
  <c r="E26" i="2"/>
  <c r="N23" i="3"/>
  <c r="M23" i="3" s="1"/>
  <c r="J23" i="3" s="1"/>
  <c r="N19" i="3"/>
  <c r="M19" i="3" s="1"/>
  <c r="J19" i="3" s="1"/>
  <c r="N24" i="3"/>
  <c r="M24" i="3" s="1"/>
  <c r="J24" i="3" s="1"/>
  <c r="N20" i="3"/>
  <c r="M20" i="3" s="1"/>
  <c r="J20" i="3" s="1"/>
  <c r="M22" i="3"/>
  <c r="J22" i="3" s="1"/>
  <c r="O21" i="3"/>
  <c r="M21" i="3"/>
  <c r="J21" i="3" s="1"/>
  <c r="A18" i="3"/>
  <c r="B18" i="3"/>
  <c r="C18" i="3"/>
  <c r="D18" i="3"/>
  <c r="F18" i="3"/>
  <c r="I18" i="3"/>
  <c r="A17" i="3"/>
  <c r="B17" i="3"/>
  <c r="C17" i="3"/>
  <c r="D17" i="3"/>
  <c r="F17" i="3"/>
  <c r="I17" i="3"/>
  <c r="A16" i="3"/>
  <c r="B16" i="3"/>
  <c r="C16" i="3"/>
  <c r="D16" i="3"/>
  <c r="F16" i="3"/>
  <c r="I16" i="3"/>
  <c r="A15" i="3"/>
  <c r="B15" i="3"/>
  <c r="C15" i="3"/>
  <c r="D15" i="3"/>
  <c r="F15" i="3"/>
  <c r="I15" i="3"/>
  <c r="A14" i="3"/>
  <c r="B14" i="3"/>
  <c r="C14" i="3"/>
  <c r="D14" i="3"/>
  <c r="F14" i="3"/>
  <c r="I14" i="3"/>
  <c r="A13" i="3"/>
  <c r="B13" i="3"/>
  <c r="C13" i="3"/>
  <c r="D13" i="3"/>
  <c r="F13" i="3"/>
  <c r="I13" i="3"/>
  <c r="A18" i="2"/>
  <c r="C18" i="2"/>
  <c r="D18" i="2"/>
  <c r="F18" i="2"/>
  <c r="A17" i="2"/>
  <c r="C17" i="2"/>
  <c r="D17" i="2"/>
  <c r="F17" i="2"/>
  <c r="A16" i="2"/>
  <c r="C16" i="2"/>
  <c r="D16" i="2"/>
  <c r="F16" i="2"/>
  <c r="A15" i="2"/>
  <c r="C15" i="2"/>
  <c r="D15" i="2"/>
  <c r="F15" i="2"/>
  <c r="A14" i="2"/>
  <c r="C14" i="2"/>
  <c r="D14" i="2"/>
  <c r="F14" i="2"/>
  <c r="A13" i="2"/>
  <c r="C13" i="2"/>
  <c r="D13" i="2"/>
  <c r="F13" i="2"/>
  <c r="P13" i="4"/>
  <c r="M13" i="4" s="1"/>
  <c r="E13" i="2" s="1"/>
  <c r="P14" i="4"/>
  <c r="M14" i="4" s="1"/>
  <c r="E14" i="2" s="1"/>
  <c r="P15" i="4"/>
  <c r="M15" i="4" s="1"/>
  <c r="E15" i="2" s="1"/>
  <c r="P16" i="4"/>
  <c r="M16" i="4" s="1"/>
  <c r="E16" i="2" s="1"/>
  <c r="P17" i="4"/>
  <c r="M17" i="4" s="1"/>
  <c r="E17" i="2" s="1"/>
  <c r="P18" i="4"/>
  <c r="M18" i="4" s="1"/>
  <c r="E18" i="2" s="1"/>
  <c r="O23" i="3" l="1"/>
  <c r="O25" i="3"/>
  <c r="O19" i="3"/>
  <c r="O20" i="3"/>
  <c r="O24" i="3"/>
  <c r="N13" i="3"/>
  <c r="M13" i="3" s="1"/>
  <c r="J13" i="3" s="1"/>
  <c r="N15" i="3"/>
  <c r="M15" i="3" s="1"/>
  <c r="J15" i="3" s="1"/>
  <c r="N14" i="3"/>
  <c r="M14" i="3" s="1"/>
  <c r="J14" i="3" s="1"/>
  <c r="N18" i="3"/>
  <c r="M18" i="3" s="1"/>
  <c r="J18" i="3" s="1"/>
  <c r="N17" i="3"/>
  <c r="M17" i="3" s="1"/>
  <c r="J17" i="3" s="1"/>
  <c r="N16" i="3"/>
  <c r="M16" i="3" s="1"/>
  <c r="J16" i="3" s="1"/>
  <c r="O14" i="3" l="1"/>
  <c r="O13" i="3"/>
  <c r="O15" i="3"/>
  <c r="O17" i="3"/>
  <c r="O18" i="3"/>
  <c r="O16" i="3"/>
  <c r="F2" i="2" l="1"/>
  <c r="E3" i="3"/>
  <c r="G2" i="2"/>
  <c r="G4" i="2"/>
  <c r="G3" i="2"/>
  <c r="D2" i="2"/>
  <c r="D3" i="2"/>
  <c r="D4" i="2"/>
  <c r="D5" i="2"/>
  <c r="D6" i="2"/>
  <c r="D7" i="2"/>
  <c r="D8" i="2"/>
  <c r="D9" i="2"/>
  <c r="D10" i="2"/>
  <c r="D11" i="2"/>
  <c r="D12" i="2"/>
  <c r="C2" i="2"/>
  <c r="C3" i="2"/>
  <c r="C4" i="2"/>
  <c r="C5" i="2"/>
  <c r="C6" i="2"/>
  <c r="C7" i="2"/>
  <c r="C8" i="2"/>
  <c r="C9" i="2"/>
  <c r="C10" i="2"/>
  <c r="C11" i="2"/>
  <c r="C12" i="2"/>
  <c r="A2" i="2"/>
  <c r="A3" i="2"/>
  <c r="A4" i="2"/>
  <c r="A5" i="2"/>
  <c r="A6" i="2"/>
  <c r="A7" i="2"/>
  <c r="A8" i="2"/>
  <c r="A9" i="2"/>
  <c r="A10" i="2"/>
  <c r="A11" i="2"/>
  <c r="A12" i="2"/>
  <c r="F3" i="2"/>
  <c r="F4" i="2"/>
  <c r="F5" i="2"/>
  <c r="F6" i="2"/>
  <c r="F7" i="2"/>
  <c r="F8" i="2"/>
  <c r="F9" i="2"/>
  <c r="F10" i="2"/>
  <c r="F11" i="2"/>
  <c r="F12" i="2"/>
  <c r="P8" i="4" l="1"/>
  <c r="M8" i="4" s="1"/>
  <c r="E8" i="2" s="1"/>
  <c r="P7" i="4"/>
  <c r="M7" i="4" s="1"/>
  <c r="E7" i="2" s="1"/>
  <c r="P6" i="4"/>
  <c r="M6" i="4" s="1"/>
  <c r="E6" i="2" s="1"/>
  <c r="P4" i="4"/>
  <c r="M4" i="4" s="1"/>
  <c r="E4" i="2" s="1"/>
  <c r="P9" i="4" l="1"/>
  <c r="M9" i="4" s="1"/>
  <c r="E9" i="2" s="1"/>
  <c r="C2" i="3" l="1"/>
  <c r="C3" i="3"/>
  <c r="C4" i="3"/>
  <c r="C5" i="3"/>
  <c r="C6" i="3"/>
  <c r="C7" i="3"/>
  <c r="C8" i="3"/>
  <c r="C9" i="3"/>
  <c r="C10" i="3"/>
  <c r="C11" i="3"/>
  <c r="C12" i="3"/>
  <c r="A2" i="3"/>
  <c r="A3" i="3"/>
  <c r="A4" i="3"/>
  <c r="A5" i="3"/>
  <c r="A6" i="3"/>
  <c r="A7" i="3"/>
  <c r="A8" i="3"/>
  <c r="A9" i="3"/>
  <c r="A10" i="3"/>
  <c r="A11" i="3"/>
  <c r="A12" i="3"/>
  <c r="E2" i="3"/>
  <c r="E4" i="3"/>
  <c r="D3" i="3" l="1"/>
  <c r="D4" i="3"/>
  <c r="D5" i="3"/>
  <c r="D6" i="3"/>
  <c r="D7" i="3"/>
  <c r="D8" i="3"/>
  <c r="D9" i="3"/>
  <c r="D10" i="3"/>
  <c r="D11" i="3"/>
  <c r="D12" i="3"/>
  <c r="D2" i="3"/>
  <c r="P3" i="4" l="1"/>
  <c r="M3" i="4" s="1"/>
  <c r="E3" i="2" s="1"/>
  <c r="P2" i="4"/>
  <c r="M2" i="4" s="1"/>
  <c r="E2" i="2" s="1"/>
  <c r="P5" i="4"/>
  <c r="M5" i="4" s="1"/>
  <c r="E5" i="2" s="1"/>
  <c r="P10" i="4"/>
  <c r="M10" i="4" s="1"/>
  <c r="E10" i="2" s="1"/>
  <c r="P11" i="4"/>
  <c r="M11" i="4" s="1"/>
  <c r="E11" i="2" s="1"/>
  <c r="P12" i="4"/>
  <c r="M12" i="4" s="1"/>
  <c r="E12" i="2" s="1"/>
  <c r="I4" i="3" l="1"/>
  <c r="I5" i="3"/>
  <c r="I6" i="3"/>
  <c r="I7" i="3"/>
  <c r="I8" i="3"/>
  <c r="I9" i="3"/>
  <c r="I10" i="3"/>
  <c r="I11" i="3"/>
  <c r="I12" i="3"/>
  <c r="I3" i="3"/>
  <c r="F5" i="3"/>
  <c r="F3" i="3"/>
  <c r="F4" i="3"/>
  <c r="F6" i="3"/>
  <c r="F7" i="3"/>
  <c r="F8" i="3"/>
  <c r="F9" i="3"/>
  <c r="F10" i="3"/>
  <c r="F11" i="3"/>
  <c r="F12" i="3"/>
  <c r="B3" i="3"/>
  <c r="B4" i="3"/>
  <c r="B5" i="3"/>
  <c r="B6" i="3"/>
  <c r="B7" i="3"/>
  <c r="B8" i="3"/>
  <c r="B9" i="3"/>
  <c r="B10" i="3"/>
  <c r="B11" i="3"/>
  <c r="B12" i="3"/>
  <c r="I2" i="3"/>
  <c r="F2" i="3"/>
  <c r="B2" i="3"/>
  <c r="N12" i="3" l="1"/>
  <c r="M12" i="3" s="1"/>
  <c r="J12" i="3" s="1"/>
  <c r="N8" i="3"/>
  <c r="M8" i="3" s="1"/>
  <c r="J8" i="3" s="1"/>
  <c r="N6" i="3"/>
  <c r="M6" i="3" s="1"/>
  <c r="J6" i="3" s="1"/>
  <c r="N10" i="3"/>
  <c r="M10" i="3" s="1"/>
  <c r="J10" i="3" s="1"/>
  <c r="N4" i="3"/>
  <c r="M4" i="3" s="1"/>
  <c r="N3" i="3"/>
  <c r="M3" i="3" s="1"/>
  <c r="J3" i="3" s="1"/>
  <c r="N2" i="3"/>
  <c r="M2" i="3" s="1"/>
  <c r="N11" i="3"/>
  <c r="M11" i="3" s="1"/>
  <c r="N9" i="3"/>
  <c r="M9" i="3" s="1"/>
  <c r="N7" i="3"/>
  <c r="M7" i="3" s="1"/>
  <c r="N5" i="3"/>
  <c r="M5" i="3" s="1"/>
  <c r="O12" i="3" l="1"/>
  <c r="O8" i="3"/>
  <c r="O6" i="3"/>
  <c r="O10" i="3"/>
  <c r="O4" i="3"/>
  <c r="J4" i="3"/>
  <c r="O3" i="3"/>
  <c r="O2" i="3"/>
  <c r="J2" i="3"/>
  <c r="J5" i="3"/>
  <c r="O5" i="3"/>
  <c r="J9" i="3"/>
  <c r="O9" i="3"/>
  <c r="J7" i="3"/>
  <c r="O7" i="3"/>
  <c r="J11" i="3"/>
  <c r="O11" i="3"/>
</calcChain>
</file>

<file path=xl/sharedStrings.xml><?xml version="1.0" encoding="utf-8"?>
<sst xmlns="http://schemas.openxmlformats.org/spreadsheetml/2006/main" count="592" uniqueCount="191">
  <si>
    <t>Measure</t>
  </si>
  <si>
    <t>Total Number of Participants Measured</t>
  </si>
  <si>
    <t xml:space="preserve">Planned Programmatic Changes and Rationale </t>
  </si>
  <si>
    <t>Planned Data Collection Changes and Rationale</t>
  </si>
  <si>
    <r>
      <t xml:space="preserve">Mid-Year </t>
    </r>
    <r>
      <rPr>
        <b/>
        <u/>
        <sz val="12"/>
        <color theme="1"/>
        <rFont val="Times New Roman"/>
        <family val="1"/>
      </rPr>
      <t>Programmatic  Changes</t>
    </r>
    <r>
      <rPr>
        <b/>
        <sz val="12"/>
        <color theme="1"/>
        <rFont val="Times New Roman"/>
        <family val="1"/>
      </rPr>
      <t xml:space="preserve"> Made and Rationale</t>
    </r>
  </si>
  <si>
    <r>
      <t xml:space="preserve">Mid-Year </t>
    </r>
    <r>
      <rPr>
        <b/>
        <u/>
        <sz val="12"/>
        <color theme="1"/>
        <rFont val="Times New Roman"/>
        <family val="1"/>
      </rPr>
      <t>Data Collection Changes</t>
    </r>
    <r>
      <rPr>
        <b/>
        <sz val="12"/>
        <color theme="1"/>
        <rFont val="Times New Roman"/>
        <family val="1"/>
      </rPr>
      <t xml:space="preserve"> Made and Rationale</t>
    </r>
  </si>
  <si>
    <r>
      <t xml:space="preserve">End-of-Year </t>
    </r>
    <r>
      <rPr>
        <u/>
        <sz val="12"/>
        <color theme="1"/>
        <rFont val="Times New Roman"/>
        <family val="1"/>
      </rPr>
      <t>Programmatic Changes</t>
    </r>
    <r>
      <rPr>
        <sz val="12"/>
        <color theme="1"/>
        <rFont val="Times New Roman"/>
        <family val="1"/>
      </rPr>
      <t xml:space="preserve"> and Rationale</t>
    </r>
  </si>
  <si>
    <r>
      <t xml:space="preserve">End-of-Year </t>
    </r>
    <r>
      <rPr>
        <u/>
        <sz val="12"/>
        <color theme="1"/>
        <rFont val="Times New Roman"/>
        <family val="1"/>
      </rPr>
      <t>Data Collection/Evaluation Changes</t>
    </r>
    <r>
      <rPr>
        <sz val="12"/>
        <color theme="1"/>
        <rFont val="Times New Roman"/>
        <family val="1"/>
      </rPr>
      <t xml:space="preserve"> 
and Rationale</t>
    </r>
  </si>
  <si>
    <t>Objective Assessment Plan</t>
  </si>
  <si>
    <t xml:space="preserve">% Meeting Success Criteria: 
Mid-Year Progress </t>
  </si>
  <si>
    <r>
      <t xml:space="preserve">Planned </t>
    </r>
    <r>
      <rPr>
        <b/>
        <u/>
        <sz val="12"/>
        <color theme="1"/>
        <rFont val="Times New Roman"/>
        <family val="1"/>
      </rPr>
      <t>Data Collection Changes</t>
    </r>
    <r>
      <rPr>
        <b/>
        <sz val="12"/>
        <color theme="1"/>
        <rFont val="Times New Roman"/>
        <family val="1"/>
      </rPr>
      <t xml:space="preserve"> and Rationale</t>
    </r>
  </si>
  <si>
    <t>Proportionate Variance</t>
  </si>
  <si>
    <t>Stars Achieved_2</t>
  </si>
  <si>
    <t>Proportionate Variance_2</t>
  </si>
  <si>
    <r>
      <t xml:space="preserve">Data Collection Timeframe
</t>
    </r>
    <r>
      <rPr>
        <b/>
        <i/>
        <sz val="11"/>
        <rFont val="Times New Roman"/>
        <family val="1"/>
      </rPr>
      <t>(Across the Grant Year)</t>
    </r>
  </si>
  <si>
    <r>
      <t xml:space="preserve">Stars Achieved
(Objective Status)
</t>
    </r>
    <r>
      <rPr>
        <b/>
        <i/>
        <sz val="11"/>
        <color theme="1"/>
        <rFont val="Times New Roman"/>
        <family val="1"/>
      </rPr>
      <t>(Auto Calculated)</t>
    </r>
  </si>
  <si>
    <t>Participant Group Assessed</t>
  </si>
  <si>
    <t>Regularly Participating Students</t>
  </si>
  <si>
    <t>Rationale if Data Not Collected
 Pre-, Mid-, Post-Assessment</t>
  </si>
  <si>
    <t>N/A</t>
  </si>
  <si>
    <t>% Meeting Success Criteria:           
  Mid-Year Progress                                         (Auto Calculated)2</t>
  </si>
  <si>
    <t>Benchmark</t>
  </si>
  <si>
    <t>Total Number of Participants Measured at End of Year</t>
  </si>
  <si>
    <t>70% of regularly participating students will improve to a satisfactory English/Language Arts grade or above, or maintain a high grade across the program year.</t>
  </si>
  <si>
    <t>Standard of Success</t>
  </si>
  <si>
    <t>Improve English/Language Arts performance to a satisfactory level or above or maintain an above satisfactory level of performance.</t>
  </si>
  <si>
    <r>
      <t>Total Number of Participants Meeting Standard of Success</t>
    </r>
    <r>
      <rPr>
        <sz val="10"/>
        <color rgb="FFFF0000"/>
        <rFont val="Times New Roman"/>
        <family val="1"/>
      </rPr>
      <t/>
    </r>
  </si>
  <si>
    <r>
      <t xml:space="preserve">% Meeting Standard of Success:
 Mid-Year Progress
</t>
    </r>
    <r>
      <rPr>
        <b/>
        <i/>
        <sz val="11"/>
        <color theme="0"/>
        <rFont val="Times New Roman"/>
        <family val="1"/>
      </rPr>
      <t>(Auto Calculated)</t>
    </r>
  </si>
  <si>
    <t>Total Number of Participants Meeting Standard of Success at End of Year</t>
  </si>
  <si>
    <r>
      <t xml:space="preserve">Percent of Participants Meeting Standard of Success at End of Year
</t>
    </r>
    <r>
      <rPr>
        <b/>
        <i/>
        <sz val="11"/>
        <color theme="0"/>
        <rFont val="Times New Roman"/>
        <family val="1"/>
      </rPr>
      <t>(Auto Calculated)</t>
    </r>
  </si>
  <si>
    <t>Domain</t>
  </si>
  <si>
    <t>Academic - English Language Arts/Writing</t>
  </si>
  <si>
    <t>Objective Narrative</t>
  </si>
  <si>
    <t>Objective Assessment</t>
  </si>
  <si>
    <t>Grade Levels Served</t>
  </si>
  <si>
    <t>Elementary School</t>
  </si>
  <si>
    <t>Academic grades for quarters 1, 2, and 4</t>
  </si>
  <si>
    <t>Academic - Mathematics</t>
  </si>
  <si>
    <t>Academic - Science</t>
  </si>
  <si>
    <t>Personal Enrichment - Arts &amp; Culture</t>
  </si>
  <si>
    <t>Personal Enrichment - Behavior &amp; Problem-Solving</t>
  </si>
  <si>
    <t>Personal Enrichment - Health &amp; Nutrition</t>
  </si>
  <si>
    <t>Dropout Prevention &amp; College/Career Readiness</t>
  </si>
  <si>
    <t>Adult Family Member Performance</t>
  </si>
  <si>
    <t>Middle School</t>
  </si>
  <si>
    <t>High School</t>
  </si>
  <si>
    <t>Participating Students</t>
  </si>
  <si>
    <t>Participating Family Members</t>
  </si>
  <si>
    <t>Authentic Assessment</t>
  </si>
  <si>
    <t>Common Core Standards Rubric</t>
  </si>
  <si>
    <t>Curriculum-based Assessment</t>
  </si>
  <si>
    <t>Journals</t>
  </si>
  <si>
    <t>Local Assessment</t>
  </si>
  <si>
    <t>Local Assessment DDS</t>
  </si>
  <si>
    <t>Local Assessment Proficiency Levels</t>
  </si>
  <si>
    <t>Logs</t>
  </si>
  <si>
    <t>National Normed Assessment</t>
  </si>
  <si>
    <t>Observational Assessment</t>
  </si>
  <si>
    <t>Perceptual Survey (parent)</t>
  </si>
  <si>
    <t>Perceptual Survey (student)</t>
  </si>
  <si>
    <t>Perceptual Survey (teacher)</t>
  </si>
  <si>
    <t>Progress Reports</t>
  </si>
  <si>
    <t>Rating Scales</t>
  </si>
  <si>
    <t>Report Card Grades</t>
  </si>
  <si>
    <t>School/District Records</t>
  </si>
  <si>
    <t>Standardized Progress Monitoring Tool</t>
  </si>
  <si>
    <t>State Monitoring Tool (e.g. FAIR)</t>
  </si>
  <si>
    <t>State Assessment (e.g. FSA)</t>
  </si>
  <si>
    <t>Adult Family Member Participation</t>
  </si>
  <si>
    <t>Pre, Mid-, Post-Assessment</t>
  </si>
  <si>
    <t>Academic Benchmarks - Third Grade Promotion</t>
  </si>
  <si>
    <t>Academic Benchmarks - Algebra I End-of-Course Exam</t>
  </si>
  <si>
    <t>Academic Benchmarks - High School Graduation</t>
  </si>
  <si>
    <t>December, End of school year</t>
  </si>
  <si>
    <t>Algebra I EOC Score</t>
  </si>
  <si>
    <t>Standard Diploma</t>
  </si>
  <si>
    <t>Adult Family Services - Family Literacy</t>
  </si>
  <si>
    <t>Adult Family Services - Parental Involvement</t>
  </si>
  <si>
    <t>Improve the third grade promotion rate based on Florida Standard Assessment (FSA) requirements.</t>
  </si>
  <si>
    <t>85% of regularly participating students in third grade will achieve promotion based on their performance on the FSA.</t>
  </si>
  <si>
    <r>
      <t xml:space="preserve">Planned </t>
    </r>
    <r>
      <rPr>
        <b/>
        <u/>
        <sz val="12"/>
        <color theme="1"/>
        <rFont val="Times New Roman"/>
        <family val="1"/>
      </rPr>
      <t>Programmatic Changes</t>
    </r>
    <r>
      <rPr>
        <b/>
        <sz val="12"/>
        <color theme="1"/>
        <rFont val="Times New Roman"/>
        <family val="1"/>
      </rPr>
      <t xml:space="preserve"> and Rationale</t>
    </r>
  </si>
  <si>
    <r>
      <rPr>
        <b/>
        <u/>
        <sz val="11"/>
        <color theme="1"/>
        <rFont val="Times New Roman"/>
        <family val="1"/>
      </rPr>
      <t>Proposed Changes:</t>
    </r>
    <r>
      <rPr>
        <sz val="11"/>
        <color theme="1"/>
        <rFont val="Times New Roman"/>
        <family val="1"/>
      </rPr>
      <t xml:space="preserve"> Continue with current curriculum. Extend English/language arts activities by 15-20 minutes per week and conduct progress monitoring strategies weekly.                                           
</t>
    </r>
    <r>
      <rPr>
        <b/>
        <u/>
        <sz val="11"/>
        <color theme="1"/>
        <rFont val="Times New Roman"/>
        <family val="1"/>
      </rPr>
      <t>Rationale:</t>
    </r>
    <r>
      <rPr>
        <sz val="11"/>
        <color theme="1"/>
        <rFont val="Times New Roman"/>
        <family val="1"/>
      </rPr>
      <t xml:space="preserve"> Quarter 1 and Quarter 2 report card grades indicate that 45% of participating students showed an increase or maintained a B or above on English/language arts grades. Compared with the objective assessment benchmark of 70%, this suggests that programming adjustments are needed to achieve the benchmark by the end of project year. </t>
    </r>
  </si>
  <si>
    <r>
      <rPr>
        <b/>
        <u/>
        <sz val="11"/>
        <color theme="1"/>
        <rFont val="Times New Roman"/>
        <family val="1"/>
      </rPr>
      <t>Proposed Changes</t>
    </r>
    <r>
      <rPr>
        <b/>
        <sz val="11"/>
        <color theme="1"/>
        <rFont val="Times New Roman"/>
        <family val="1"/>
      </rPr>
      <t xml:space="preserve">: </t>
    </r>
    <r>
      <rPr>
        <sz val="11"/>
        <color theme="1"/>
        <rFont val="Times New Roman"/>
        <family val="1"/>
      </rPr>
      <t xml:space="preserve">Collect and review Quarter 3 grades. Collaborate with school-day principals to obtain weekly progress monitoring data collected by school-day teachers. Use these data to inform adjustments to English/language arts instructional time and/or focus. 
</t>
    </r>
    <r>
      <rPr>
        <b/>
        <u/>
        <sz val="11"/>
        <color theme="1"/>
        <rFont val="Times New Roman"/>
        <family val="1"/>
      </rPr>
      <t>Rationale:</t>
    </r>
    <r>
      <rPr>
        <b/>
        <sz val="11"/>
        <color theme="1"/>
        <rFont val="Times New Roman"/>
        <family val="1"/>
      </rPr>
      <t xml:space="preserve"> </t>
    </r>
    <r>
      <rPr>
        <sz val="11"/>
        <color theme="1"/>
        <rFont val="Times New Roman"/>
        <family val="1"/>
      </rPr>
      <t xml:space="preserve">Need additional data to effectively monitor student progress and tailor English/language arts activities to student needs.  
</t>
    </r>
    <r>
      <rPr>
        <b/>
        <u/>
        <sz val="11"/>
        <color theme="1"/>
        <rFont val="Times New Roman"/>
        <family val="1"/>
      </rPr>
      <t>Proposed Changes:</t>
    </r>
    <r>
      <rPr>
        <sz val="11"/>
        <color theme="1"/>
        <rFont val="Times New Roman"/>
        <family val="1"/>
      </rPr>
      <t xml:space="preserve"> Meet with district administration to ensure that grades data for all feeder schools can be obtained for each quarter.</t>
    </r>
    <r>
      <rPr>
        <b/>
        <sz val="11"/>
        <color theme="1"/>
        <rFont val="Times New Roman"/>
        <family val="1"/>
      </rPr>
      <t xml:space="preserve">                                                                            
</t>
    </r>
    <r>
      <rPr>
        <b/>
        <u/>
        <sz val="11"/>
        <color theme="1"/>
        <rFont val="Times New Roman"/>
        <family val="1"/>
      </rPr>
      <t>Rationale:</t>
    </r>
    <r>
      <rPr>
        <b/>
        <sz val="11"/>
        <color theme="1"/>
        <rFont val="Times New Roman"/>
        <family val="1"/>
      </rPr>
      <t xml:space="preserve"> </t>
    </r>
    <r>
      <rPr>
        <sz val="11"/>
        <color theme="1"/>
        <rFont val="Times New Roman"/>
        <family val="1"/>
      </rPr>
      <t>Grades data were not received for one of the feeder school. These data were to be supplied per written agreement between our program and the district superintendent.</t>
    </r>
  </si>
  <si>
    <r>
      <rPr>
        <b/>
        <u/>
        <sz val="11"/>
        <color theme="1"/>
        <rFont val="Times New Roman"/>
        <family val="1"/>
      </rPr>
      <t>Proposed Changes:</t>
    </r>
    <r>
      <rPr>
        <b/>
        <sz val="11"/>
        <color theme="1"/>
        <rFont val="Times New Roman"/>
        <family val="1"/>
      </rPr>
      <t xml:space="preserve"> </t>
    </r>
    <r>
      <rPr>
        <sz val="11"/>
        <color theme="1"/>
        <rFont val="Times New Roman"/>
        <family val="1"/>
      </rPr>
      <t>Collaborate with school-day principals to obtain weekly progress monitoring assessment data currently collected by school-day teachers. Use these data to inform adjustments to instructional time and/or focus.</t>
    </r>
    <r>
      <rPr>
        <b/>
        <u/>
        <sz val="11"/>
        <color theme="1"/>
        <rFont val="Times New Roman"/>
        <family val="1"/>
      </rPr>
      <t xml:space="preserve">
Rationale:</t>
    </r>
    <r>
      <rPr>
        <sz val="11"/>
        <color theme="1"/>
        <rFont val="Times New Roman"/>
        <family val="1"/>
      </rPr>
      <t xml:space="preserve"> Additional data is needed to more effectively monitor student progress and tailor activities to student needs. 
</t>
    </r>
    <r>
      <rPr>
        <b/>
        <u/>
        <sz val="11"/>
        <color theme="1"/>
        <rFont val="Times New Roman"/>
        <family val="1"/>
      </rPr>
      <t/>
    </r>
  </si>
  <si>
    <r>
      <rPr>
        <b/>
        <u/>
        <sz val="11"/>
        <rFont val="Times New Roman"/>
        <family val="1"/>
      </rPr>
      <t xml:space="preserve">Changes Made: </t>
    </r>
    <r>
      <rPr>
        <sz val="11"/>
        <rFont val="Times New Roman"/>
        <family val="1"/>
      </rPr>
      <t xml:space="preserve">Continued with current curriculum. Reviewed planned changes with PDS and submitted and received amendment approvals. Project director discussed changes with site coordinators who provided training to teachers for instructional changes. Extended English/language arts activities by 15 minutes per week for students who were struggling in English/language arts per the formative evaluation. 
</t>
    </r>
    <r>
      <rPr>
        <b/>
        <u/>
        <sz val="11"/>
        <rFont val="Times New Roman"/>
        <family val="1"/>
      </rPr>
      <t xml:space="preserve">
Rationale: </t>
    </r>
    <r>
      <rPr>
        <sz val="11"/>
        <rFont val="Times New Roman"/>
        <family val="1"/>
      </rPr>
      <t xml:space="preserve">Weekly progress monitoring data obtained from feeder schools are used to inform English/language arts instructional activities aligned with our 21st CCLC grant.
</t>
    </r>
  </si>
  <si>
    <r>
      <rPr>
        <b/>
        <u/>
        <sz val="11"/>
        <rFont val="Times New Roman"/>
        <family val="1"/>
      </rPr>
      <t>Changes Made:</t>
    </r>
    <r>
      <rPr>
        <b/>
        <sz val="11"/>
        <rFont val="Times New Roman"/>
        <family val="1"/>
      </rPr>
      <t xml:space="preserve"> </t>
    </r>
    <r>
      <rPr>
        <sz val="11"/>
        <rFont val="Times New Roman"/>
        <family val="1"/>
      </rPr>
      <t xml:space="preserve">Continued with current curriculum. Project director discussed changes with site coordinators who provided training to teachers for instructional changes. Additional review activities have been incorporated during meal time to engage students on FSA skills.  
</t>
    </r>
    <r>
      <rPr>
        <u/>
        <sz val="11"/>
        <rFont val="Times New Roman"/>
        <family val="1"/>
      </rPr>
      <t xml:space="preserve">
</t>
    </r>
    <r>
      <rPr>
        <b/>
        <u/>
        <sz val="11"/>
        <rFont val="Times New Roman"/>
        <family val="1"/>
      </rPr>
      <t>Rationale:</t>
    </r>
    <r>
      <rPr>
        <b/>
        <sz val="11"/>
        <rFont val="Times New Roman"/>
        <family val="1"/>
      </rPr>
      <t xml:space="preserve"> </t>
    </r>
    <r>
      <rPr>
        <sz val="11"/>
        <rFont val="Times New Roman"/>
        <family val="1"/>
      </rPr>
      <t xml:space="preserve">Weekly progress monitoring data obtained from feeder schools are used to ensure instructional activities aligned with our 21st CCLC grant.
</t>
    </r>
  </si>
  <si>
    <r>
      <rPr>
        <b/>
        <u/>
        <sz val="11"/>
        <rFont val="Times New Roman"/>
        <family val="1"/>
      </rPr>
      <t xml:space="preserve">Changes Made: </t>
    </r>
    <r>
      <rPr>
        <sz val="11"/>
        <rFont val="Times New Roman"/>
        <family val="1"/>
      </rPr>
      <t xml:space="preserve">Met with district administrators on 3/5/18 and received the missing Quarters 1 and 2 grades data and written approval to also obtain all progress monitoring data from feeder schools throughout the remainder of the year.  Progress monitoring data are being obtained from feeder schools on a weekly basis.
</t>
    </r>
    <r>
      <rPr>
        <b/>
        <u/>
        <sz val="11"/>
        <rFont val="Times New Roman"/>
        <family val="1"/>
      </rPr>
      <t xml:space="preserve">Rationale: </t>
    </r>
    <r>
      <rPr>
        <sz val="11"/>
        <rFont val="Times New Roman"/>
        <family val="1"/>
      </rPr>
      <t xml:space="preserve">Met with school-day principals of feeder schools on 3/17/18 and developed a written mutually agreeable action plan stating that quarterly grades and weekly progress monitoring data collected by school-day teachers will be provided to our site coordinators. </t>
    </r>
  </si>
  <si>
    <r>
      <rPr>
        <b/>
        <u/>
        <sz val="11"/>
        <color theme="1"/>
        <rFont val="Times New Roman"/>
        <family val="1"/>
      </rPr>
      <t xml:space="preserve">Changes Made: </t>
    </r>
    <r>
      <rPr>
        <sz val="11"/>
        <color theme="1"/>
        <rFont val="Times New Roman"/>
        <family val="1"/>
      </rPr>
      <t xml:space="preserve">Met with school-day principals of feeder schools on 2/9/17 and developed a written mutually agreeable action plan stating that quarterly grades and weekly progress monitoring data collected by school-day teachers will be provided to our site coordinators. 
</t>
    </r>
    <r>
      <rPr>
        <b/>
        <u/>
        <sz val="11"/>
        <color theme="1"/>
        <rFont val="Times New Roman"/>
        <family val="1"/>
      </rPr>
      <t xml:space="preserve">Rationale: </t>
    </r>
    <r>
      <rPr>
        <sz val="11"/>
        <color theme="1"/>
        <rFont val="Times New Roman"/>
        <family val="1"/>
      </rPr>
      <t>Progress monitoring data are being obtained from feeder schools on a weekly basis.</t>
    </r>
  </si>
  <si>
    <r>
      <rPr>
        <b/>
        <u/>
        <sz val="11"/>
        <color theme="1"/>
        <rFont val="Times New Roman"/>
        <family val="1"/>
      </rPr>
      <t>Proposed Changes:</t>
    </r>
    <r>
      <rPr>
        <sz val="11"/>
        <color theme="1"/>
        <rFont val="Times New Roman"/>
        <family val="1"/>
      </rPr>
      <t xml:space="preserve"> Faciliate additional review activities during snack/meal times and transition times to reinforce skills and FSA learning standards. 
</t>
    </r>
    <r>
      <rPr>
        <b/>
        <u/>
        <sz val="11"/>
        <color theme="1"/>
        <rFont val="Times New Roman"/>
        <family val="1"/>
      </rPr>
      <t xml:space="preserve">
Rationale:</t>
    </r>
    <r>
      <rPr>
        <sz val="11"/>
        <color theme="1"/>
        <rFont val="Times New Roman"/>
        <family val="1"/>
      </rPr>
      <t xml:space="preserve"> Based on third grade promotion, 83% of regularly participating students were promoted to the fourth grade relative to the 85% benchmark. The programming changes after the mid-year proved effective in increasing the rate of students that met the objective.  Starting this process at the beginning of the school year will be beneficial. </t>
    </r>
  </si>
  <si>
    <r>
      <rPr>
        <b/>
        <u/>
        <sz val="11"/>
        <color theme="1"/>
        <rFont val="Times New Roman"/>
        <family val="1"/>
      </rPr>
      <t>Proposed Changes:</t>
    </r>
    <r>
      <rPr>
        <b/>
        <sz val="11"/>
        <color theme="1"/>
        <rFont val="Times New Roman"/>
        <family val="1"/>
      </rPr>
      <t xml:space="preserve"> </t>
    </r>
    <r>
      <rPr>
        <sz val="11"/>
        <color theme="1"/>
        <rFont val="Times New Roman"/>
        <family val="1"/>
      </rPr>
      <t xml:space="preserve">Incorporate small group sessions with tutors for students that are struggling with English/language arts. Continue with current curriculum, including the extension of English/language arts activities by 15-20 minutes per week and weekly  progress monitoring strategies.  
</t>
    </r>
    <r>
      <rPr>
        <b/>
        <u/>
        <sz val="11"/>
        <color theme="1"/>
        <rFont val="Times New Roman"/>
        <family val="1"/>
      </rPr>
      <t>Rationale:</t>
    </r>
    <r>
      <rPr>
        <sz val="11"/>
        <color theme="1"/>
        <rFont val="Times New Roman"/>
        <family val="1"/>
      </rPr>
      <t xml:space="preserve"> From Q1 to Q4</t>
    </r>
    <r>
      <rPr>
        <b/>
        <sz val="11"/>
        <color theme="1"/>
        <rFont val="Times New Roman"/>
        <family val="1"/>
      </rPr>
      <t xml:space="preserve">, </t>
    </r>
    <r>
      <rPr>
        <sz val="11"/>
        <color theme="1"/>
        <rFont val="Times New Roman"/>
        <family val="1"/>
      </rPr>
      <t xml:space="preserve">75% of regularly participating students showed an increase in their English/language arts grade or maintained a grade of B or above across the year. Compared with the objective assessment benchmark of 70%, this suggests that implemented programming adjustments at the mid-year helped to achieve the end of year benchmark on the grades measure. To reach students who continue to struggle in English/language arts and to ensure our English/language arts objective is met on all measures, some slight changes in the programming will be beneficial.  </t>
    </r>
  </si>
  <si>
    <t xml:space="preserve">No changes needed; continue collecting quarterly grades data and weekly progress monitoring data from the school district. </t>
  </si>
  <si>
    <r>
      <t>No changes needed;</t>
    </r>
    <r>
      <rPr>
        <b/>
        <sz val="11"/>
        <color theme="1"/>
        <rFont val="Times New Roman"/>
        <family val="1"/>
      </rPr>
      <t xml:space="preserve"> c</t>
    </r>
    <r>
      <rPr>
        <sz val="11"/>
        <color theme="1"/>
        <rFont val="Times New Roman"/>
        <family val="1"/>
      </rPr>
      <t xml:space="preserve">ontinue collecting quarterly grades data and weekly progress monitoring data from the school district. 
</t>
    </r>
  </si>
  <si>
    <r>
      <rPr>
        <b/>
        <u/>
        <sz val="11"/>
        <color theme="1"/>
        <rFont val="Times New Roman"/>
        <family val="1"/>
      </rPr>
      <t>Proposed Changes</t>
    </r>
    <r>
      <rPr>
        <sz val="11"/>
        <color theme="1"/>
        <rFont val="Times New Roman"/>
        <family val="1"/>
      </rPr>
      <t xml:space="preserve">: Continue with current curriculum. Ensure that students are maintaining or improving competency in grade level work and activities.  Provide additional FSA review activities during Quarter 3. 
</t>
    </r>
    <r>
      <rPr>
        <b/>
        <u/>
        <sz val="11"/>
        <color theme="1"/>
        <rFont val="Times New Roman"/>
        <family val="1"/>
      </rPr>
      <t>Rationale:</t>
    </r>
    <r>
      <rPr>
        <sz val="11"/>
        <color theme="1"/>
        <rFont val="Times New Roman"/>
        <family val="1"/>
      </rPr>
      <t xml:space="preserve"> Baseline and mid-year assessments indicate that 60% of participating third grade students were on track or making progress necessary for third grade promotion. Compared with the benchmark of 85%, this suggests that most students are on track; however, students' progress should continue to be monitored to ensure achievement of the benchmark by the end of the project year. </t>
    </r>
  </si>
  <si>
    <t>Maintain an A/B grade or improve from a grade of C to B or a grade of D/F to C</t>
  </si>
  <si>
    <t>Attain an Achievement Level 2 or higher on the Florida Standards Assessment - English/Language Arts (FSA - ELA)
For Mid-Year - Progress monitoring, students are on track or making progress to meet standard of success.</t>
  </si>
  <si>
    <t>Improve English Language Arts performance to a satisfactory level or above or maintain an above satisfactory level of performance.</t>
  </si>
  <si>
    <t xml:space="preserve">80% of regularly participating students will improve to a satisfactory English Language Arts grade or above, or maintain a high grade across the program year.  </t>
  </si>
  <si>
    <t>Maintain an A/B grade or improve from a grade of C to B or a grade of D/F to C (or grading scale equivalents)</t>
  </si>
  <si>
    <t xml:space="preserve">Improve mathematics performance to a satisfactory level or above or maintain an above satisfactory level of performance. </t>
  </si>
  <si>
    <t xml:space="preserve">80% of regularly participating students will improve to a satisfactory mathematics grade or above, or maintain a high grade across the program year. </t>
  </si>
  <si>
    <t xml:space="preserve">Improve science performance to a satisfactory level or higher or maintain an above satisfactory level of performance. </t>
  </si>
  <si>
    <t xml:space="preserve">80% of regularly participating students will improve to a satisfactory science grade or above, or maintain a high grade across the program year. </t>
  </si>
  <si>
    <t>Improve the passing rate of the required Algebra I End-of-Course test for students enrolled in the course.</t>
  </si>
  <si>
    <t xml:space="preserve">80% of regularly participating students enrolled in Algebra I will pass the Algebra I End-of-Course (EOC) exam. </t>
  </si>
  <si>
    <t>Improve timely graduation rate within the 4-year cohort for high school students.</t>
  </si>
  <si>
    <t>80% of regularly participating students will graduate within their 4-year cohort.</t>
  </si>
  <si>
    <t>Improve physical and personal wellness.</t>
  </si>
  <si>
    <t>80% of regularly participating students will maintain high performance or improve their physical and personal wellness as measured by pre-, mid-, post-assessment.</t>
  </si>
  <si>
    <t>Pre, Mid, Post Assessments</t>
  </si>
  <si>
    <t>Improve physical activity.</t>
  </si>
  <si>
    <t>80% of regularly participating students will maintain high performance or improve their physical activity as measured by pre-, mid-, post-assessment.</t>
  </si>
  <si>
    <t>Improve self-efficacy.</t>
  </si>
  <si>
    <t>80% of regularly participating students will maintain high performance or improve their self-efficacy as measured by perceptual survey (parent).</t>
  </si>
  <si>
    <t>80% of regularly participating students will maintain high performance or improve their self-efficacy as measured by perceptual survey (student).</t>
  </si>
  <si>
    <t>80% of regularly participating students will maintain high performance or improve their self-efficacy as measured by perceptual survey (teacher).</t>
  </si>
  <si>
    <t>Improve drugs/alcohol prevention.</t>
  </si>
  <si>
    <t>80% of regularly participating students will maintain high performance or improve their drugs/alcohol prevention as measured by pre-, mid-, post-assessment.</t>
  </si>
  <si>
    <t>Improve transition to adulthood skills.</t>
  </si>
  <si>
    <t>80% of regularly participating students will maintain high performance or improve their transition to adulthood skills as measured by pre-, mid-, post-assessment.</t>
  </si>
  <si>
    <t>Improve grade promotion.</t>
  </si>
  <si>
    <t>80% of regularly participating students will maintain high performance or improve their grade promotion as measured by pre-, mid-, post-assessment.</t>
  </si>
  <si>
    <t>Improve involvement in student education.</t>
  </si>
  <si>
    <t>80% of regularly participating family members will demonstrate their involvement in student education as measured by perceptual survey (teacher).</t>
  </si>
  <si>
    <t>End of school year</t>
  </si>
  <si>
    <r>
      <t>State-administered 21</t>
    </r>
    <r>
      <rPr>
        <vertAlign val="superscript"/>
        <sz val="11"/>
        <rFont val="Times New Roman"/>
        <family val="1"/>
      </rPr>
      <t>st</t>
    </r>
    <r>
      <rPr>
        <sz val="11"/>
        <rFont val="Times New Roman"/>
        <family val="1"/>
      </rPr>
      <t xml:space="preserve"> CCLC End-of-Year Teacher Survey is only conducted at the end of academic year</t>
    </r>
  </si>
  <si>
    <t>90% of regularly participating family members will demonstrate their involvement in student education as measured by perceptual survey (parent).</t>
  </si>
  <si>
    <r>
      <t>State-administered 21</t>
    </r>
    <r>
      <rPr>
        <vertAlign val="superscript"/>
        <sz val="11"/>
        <rFont val="Times New Roman"/>
        <family val="1"/>
      </rPr>
      <t>st</t>
    </r>
    <r>
      <rPr>
        <sz val="11"/>
        <rFont val="Times New Roman"/>
        <family val="1"/>
      </rPr>
      <t xml:space="preserve"> CCLC End-of-Year Adult Family Member Survey is only conducted at the end of academic year</t>
    </r>
  </si>
  <si>
    <t>80% of regularly participating family members will demonstrate their involvement in student education as measured by perceptual survey (parent).</t>
  </si>
  <si>
    <t>80% of regularly participating family members will demonstrate their involvement in student education as measured by logs.</t>
  </si>
  <si>
    <t>Attain an Achievement Level 3 or higher on the Florida Standards Assessment - Algebra I EOC assessment.
For Mid-Year - Progress monitoring, students are on track or making progress to meet standard of success.</t>
  </si>
  <si>
    <t>Attain a standard high school diploma within their 4-year cohort.
For Mid-Year - Progress monitoring, students are on track or making progress to meet standard of success.</t>
  </si>
  <si>
    <t>Improve application of positive character traits.</t>
  </si>
  <si>
    <t>80% of regularly participating students will maintain high performance or improve their application of positive character traits as measured by pre-, mid-, post-assessment.</t>
  </si>
  <si>
    <t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reading activities to student needs.
</t>
  </si>
  <si>
    <t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math activities to student needs.
</t>
  </si>
  <si>
    <t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science activities to student needs.
</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</si>
  <si>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science instructional time and/or focus.
Rationale: Quarter 1 and quarter 2 science report card grades indicate that 69% of participating students maintained an A/B grade or improved from a grade of C to B or a grade of D/F to C. Compared with the objective assessment benchmark of 80%, this suggests that programming adjustments may be needed to achieve the benchmark by the end of project year.</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</si>
  <si>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reading instructional time and/or focus.
Rationale: Quarter 1 and quarter 2 ELA report card grades indicate that 62% of participating students maintained an A/B grade or improved from a grade of C to B or a grade of D/F to C. Compared with the objective assessment benchmark of 80%, this suggests that programming adjustments may be needed to achieve the benchmark by the end of project year.</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</si>
  <si>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Quarter 1 and quarter 2 math report card grades indicate that 62% of participating students maintained an A/B grade or improved from a grade of C to B or a grade of D/F to C. Compared with the objective assessment benchmark of 80%, this suggests that programming adjustments may be needed to achieve the benchmark by the end of project year.</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</si>
  <si>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Based on progress monitoring, 100% of students appear to be on track to meet this objective. Compared with the objective assessment benchmark of 80%, this suggests that the program is on track to achieve this benchmark by the end of the project year. It is important, however, to continuously monitor progress throughout the program year and to make adjustments based on ongoing data analyses. It should also be noted that middle school math report card grade data suggest some adjustments may be needed to achieve the benchmark by the end of project year.</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</si>
  <si>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Based on progress monitoring, 100% of students appear to be on track to meet this objective. Compared with the objective assessment benchmark of 80%, this suggests that the program is on track to achieve this benchmark by the end of the project year. It is important, however, to continuously monitor progress throughout the program year and to make adjustments based on ongoing data analyses. Additionally, high school math report card grade data support that the program is on track to achieve the benchmark by the end of project year.</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</si>
  <si>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academic instructional time and/or focus.
Rationale: Based on progress monitoring, 100% of students appear to be on track to meet this objective. Compared with the objective assessment benchmark of 80%, this suggests that the program is on track to achieve this benchmark by the end of the project year. It is important, however, to continuously monitor progress throughout the program year and to make adjustments based on ongoing data analyses.</t>
  </si>
  <si>
    <t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academic enrichment activities to student needs.
</t>
  </si>
  <si>
    <t>Maintain a score of 70 or above</t>
  </si>
  <si>
    <t>Maintain a score of 80 or above or improve from pre-assessment by at least 5 points</t>
  </si>
  <si>
    <t>Proposed Changes: Continue with current curriculum. Identify students with the lowest pretest scores and provide them with additional assistance when necessary and appropriate.
Rationale: Pre/mid test scores indicate that 82%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</si>
  <si>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health &amp; nutrition activities to student needs.</t>
  </si>
  <si>
    <t>Proposed Changes: Continue with current curriculum. Identify students with the lowest pretest scores and provide them with additional assistance when necessary and appropriate.
Rationale: Pre/mid test scores indicate that 57% of participating students improved scores. Compared with the objective assessment benchmark of 80%, this suggests that programming adjustments may be needed to achieve the benchmark by the end of project year.</t>
  </si>
  <si>
    <t>Proposed Changes: Continue with current curriculum. Identify students with the lowest pretest scores and provide them with additional assistance when necessary and appropriate.
Rationale: Pre/mid test scores indicate that 79% of participating students improved scores. Compared with the objective assessment benchmark of 80%, this suggests that slight programming adjustments may be needed to achieve the benchmark by the end of project year.</t>
  </si>
  <si>
    <t>Proposed Changes: Continue with current curriculum. Identify students with the lowest pretest scores and provide them with additional assistance when necessary and appropriate.
Rationale: Pre/mid test scores indicate that 25% of participating students improved scores. Compared with the objective assessment benchmark of 80%, this suggests that programming adjustments may be needed to achieve the benchmark by the end of project year.</t>
  </si>
  <si>
    <t>Maintain or show improvement in scores</t>
  </si>
  <si>
    <t>n/a</t>
  </si>
  <si>
    <t>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behavior &amp; problem-solving activities to student needs.</t>
  </si>
  <si>
    <t>Proposed Changes: Continue with current curriculum. Identify students with the lowest pretest scores and provide them with additional assistance when necessary and appropriate.
Rationale: Only pretests had been conducted at the time of the mid-year/formative report. As such, no comparison data were available.</t>
  </si>
  <si>
    <t>This objective will be measured at the end of the academic year.</t>
  </si>
  <si>
    <t>Maintain a score of 70 or above OR improve from pre-assessment by at least 5 points</t>
  </si>
  <si>
    <t>Proposed Changes: Continue with current curriculum. Identify students with the lowest pretest scores and provide them with additional assistance when necessary and appropriate.
Rationale: Pre/mid test scores indicate that 85%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</si>
  <si>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Proposed Changes: Continue with current curriculum. Identify students with the lowest pretest scores and provide them with additional assistance when necessary and appropriate.
Rationale: Pre/mid test scores indicate that 100%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</si>
  <si>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dropout prevention &amp; college/career readiness activities to student needs.</t>
  </si>
  <si>
    <t>Proposed Changes: Continue with current curriculum. Identify students with the lowest pretest scores and provide them with additional assistance when necessary and appropriate.
Rationale: Pre/mid test scores indicate that 75% of participating students improved scores. Compared with the objective assessment benchmark of 80%, this suggests that programming adjustments may be needed to achieve the benchmark by the end of project year.</t>
  </si>
  <si>
    <t>Indicate "Helpful" for at least one event</t>
  </si>
  <si>
    <t>Proposed Changes: Ensure that assigned staff collect survey data for all participating adults for each activity involving surveys.
Rationale: Need additional data to effectively monitor program progress and tailor adult family member activities to family needs.</t>
  </si>
  <si>
    <t>Parental Involvement (score of 1) in at least one event for the year</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</si>
  <si>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reading instructional time and/or focus.
Rationale: Quarter 1 and quarter 2 ELA report card grades indicate that 60% of participating students maintained an A/B grade or improved from a grade of C to B or a grade of D/F to C. Compared with the objective assessment benchmark of 80%, this suggests that programming adjustments may be needed to achieve the benchmark by the end of project year.</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</si>
  <si>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Quarter 1 and quarter 2 math report card grades indicate that 80% of participating students maintained an A/B grade or improved from a grade of C to B or a grade of D/F to C. Compared with the objective assessment benchmark of 80%, this suggests that the program is on track to achieve this benchmark by the end of the project year. It is important, however, to continuously monitor progress throughout the program year and to make adjustments based on ongoing data analyses.</t>
  </si>
  <si>
    <t>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science instructional time and/or focus.
Rationale: Quarter 1 and quarter 2 science report card grades indicate that 60% of participating students maintained an A/B grade or improved from a grade of C to B or a grade of D/F to C. Compared with the objective assessment benchmark of 80%, this suggests that programming adjustments may be needed to achieve the benchmark by the end of project year.</t>
  </si>
  <si>
    <t>Proposed Changes: Continue with current curriculum. Identify students with the lowest pretest scores and provide them with additional assistance when necessary and appropriate.
Rationale: Pre/mid test scores indicate that 33% of participating students improved scores. Compared with the objective assessment benchmark of 80%, this suggests that programming adjustments may be needed to achieve the benchmark by the end of project year.</t>
  </si>
  <si>
    <t>Proposed Changes: Continue with current curriculum. Identify students with the lowest pretest scores and provide them with additional assistance when necessary and appropriate.
Rationale: Pre/mid test scores indicate that 78% of participating students improved scores. Compared with the objective assessment benchmark of 80%, this suggests that programming adjustments may be needed to achieve the benchmark by the end of project year.</t>
  </si>
  <si>
    <t>Proposed Changes: Continue with current curriculum. Identify students with the lowest pretest scores and provide them with additional assistance when necessary and appropriate.
Rationale: Pre/mid test scores indicate that 79% of participating students improved scores. Compared with the objective assessment benchmark of 80%, this suggests that programming adjustments may be needed to achieve the benchmark by the end of project year.</t>
  </si>
  <si>
    <t>Proposed Changes: Continue with current curriculum. Identify students with the lowest pretest scores and provide them with additional assistance when necessary and appropriate.
Rationale: Pre/mid test scores indicate that 59% of participating students improved scores. Compared with the objective assessment benchmark of 80%, this suggests that programming adjustments may be needed to achieve the benchmark by the end of project year.</t>
  </si>
  <si>
    <t>Proposed Changes: Continue with scheduled adult family member programming and distribution of information regarding events.
Rationale: Perceptual survey results indicate that 94%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t>
  </si>
  <si>
    <t>Proposed Changes: Continue with scheduled adult family member programming and distribution of information regarding events.
Rationale: Perceptual survey results indicate that 34% of participating adult family members demonstrated improved involvement. Compared with the objective assessment benchmark of 80%, this suggests that slight programming adjustments may be needed to achieve the benchmark by the end of project year.</t>
  </si>
  <si>
    <t>Proposed Changes: Continue with scheduled adult family member programming and distribution of information regarding events.
Rationale: Logs indicate that 48% of participating adult family members demonstrated improved involvement. Compared with the objective assessment benchmark of 80%, this suggests that programming adjustments may be needed to achieve the benchmark by the end of project year.</t>
  </si>
  <si>
    <t>Proposed Changes: Continue with scheduled adult family member programming and distribution of information regarding events.
Rationale: Logs indicate that 19% of participating adult family members demonstrated improved involvement. Compared with the objective assessment benchmark of 80%, this suggests that programming adjustments may be needed to achieve the benchmark by the end of project year.</t>
  </si>
  <si>
    <t>Proposed Changes: Ensure that assigned staff/teachers collect pretest scores for all newly enrolled students in a timely manner to obtain a baseline score. Ensure mid- test are obtained for all participating students in April. Ensure posttest scores are also obtained for all participating students to measure progress at the end of the program year.
Rationale: Need additional data to effectively monitor student progress and tailor behavior &amp; problem-solving activities to student needs.</t>
  </si>
  <si>
    <t xml:space="preserve">Changes Made: Continued with current curriculum. Collaborated with school day staff and obtained progress reports. This data was used to implement adjustments to reading instructional time.      Rationale: Weekly progress monitoring data obtained from school are used to inform English/language arts instructional activities aligned with our 21st CCLC grant.                                                                                            </t>
  </si>
  <si>
    <t xml:space="preserve">Changes Made: Continued with current curriculum. Collaborated with school day staff and obtained progress reports. This data was used to implement adjustments to reading instructional time.      Rationale: Weekly progress monitoring data obtained from school are used to inform English/language arts instructional activities aligned with our 21st CCLC grant.  </t>
  </si>
  <si>
    <t xml:space="preserve">Changes Made: Continued with current curriculum. Collaborated with school day staff and obtained progress reports. This data was used to implement adjustments to reading instructional time.      Rationale: Weekly progress monitoring data obtained from school are used to inform Math instructional activities aligned with our 21st CCLC grant.  </t>
  </si>
  <si>
    <t xml:space="preserve">Changes Made: Continued with current curriculum. Collaborated with school day staff and obtained progress reports. This data was used to implement adjustments to reading instructional time.      Rationale: Weekly progress monitoring data obtained from school are used to inform Science instructional activities aligned with our 21st CCLC grant.  </t>
  </si>
  <si>
    <t xml:space="preserve">Changes Made: Continued with current curriculum. Collaborated with school day staff and obtained progress reports. This data was used to implement adjustments to reading instructional time.      Rationale: Weekly progress monitoring data obtained from school are used to inform academic instructional activities aligned with our 21st CCLC grant.  </t>
  </si>
  <si>
    <t xml:space="preserve">Changes Made: Continued with current curriculum. Identified students with the lowest pretest scores and provided them with additional assistance as necessary.                                      Rationale: Program progress montitoring implemented to assist in  achieving the benchmark by the end of the project year. </t>
  </si>
  <si>
    <t xml:space="preserve">Changes Made: Continued with current curriculum. Identified students with the lowest pretest scores and provided them with additional assistance as necessary.  Conducted a mid year test.                                   Rationale: Program progress montitoring implemented to assist in  achieving the benchmark by the end of the year. Mid test were conducted. </t>
  </si>
  <si>
    <t xml:space="preserve">This objective will be measured at the end of the academic year. </t>
  </si>
  <si>
    <t>This objective will be measured at the end of the academic yea</t>
  </si>
  <si>
    <t xml:space="preserve">Changes made: Continued with schedule of programming and distribution.                                                                                    Rationale: Continuous monitoring progress is made to make adjustments based on the ongoing data to insure activites align with our 21st CCLC grant. </t>
  </si>
  <si>
    <t>Changes Made: Staff collected pre test scores on newly enrolled students to measure progress at the end of the year.                        Rationale: Collected additional data to effectively measure progress.</t>
  </si>
  <si>
    <t xml:space="preserve">Changes Made: Mid test were obtained for participating students.   Rationale: Collected mid year test and monitored student progress, tailoring the problem-solving activites to student needs. </t>
  </si>
  <si>
    <t xml:space="preserve">Changes made: Offered alternative activities by tailoring to fit family member needs by offering alternative and extended times to collect data.                                                                                     Rationale: Ofering alternative activities fits the family members needs which should imrpove partictipation </t>
  </si>
  <si>
    <t xml:space="preserve">hanges made: Offered alternative activities by tailoring to fit family member needs by offering alternative and extended times to collect data.                                                                                     Rationale: Ofering alternative activities fits the family members needs which should imrpove partictipation </t>
  </si>
  <si>
    <t>Changes Made: Extended times to collect data                                                        Rationale: Extending times should ensure that all data will be collected and reported</t>
  </si>
  <si>
    <t xml:space="preserve">Changes Made: Met with the school day education director to collect data                                                                  Rationale:Meeting with the directos to collect data ensured that the 3rd and 4th quarter grades would be provided in a timely matter.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</si>
</sst>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1"/>
      <color theme="1"/>
      <name val="Times New Roman"/>
      <family val="1"/>
    </font>
    <font>
      <b/>
      <sz val="11"/>
      <name val="Times New Roman"/>
      <family val="1"/>
    </font>
    <font>
      <sz val="11"/>
      <name val="Times New Roman"/>
      <family val="1"/>
    </font>
    <font>
      <sz val="10"/>
      <color rgb="FFFF0000"/>
      <name val="Times New Roman"/>
      <family val="1"/>
    </font>
    <font>
      <sz val="11"/>
      <name val="Calibri"/>
      <family val="2"/>
      <scheme val="minor"/>
    </font>
    <font>
      <sz val="11"/>
      <color theme="5" tint="0.79998168889431442"/>
      <name val="Calibri"/>
      <family val="2"/>
      <scheme val="minor"/>
    </font>
    <font>
      <b/>
      <sz val="12"/>
      <color theme="1"/>
      <name val="Times New Roman"/>
      <family val="1"/>
    </font>
    <font>
      <b/>
      <sz val="12"/>
      <name val="Times New Roman"/>
      <family val="1"/>
    </font>
    <font>
      <b/>
      <sz val="12"/>
      <color theme="0"/>
      <name val="Times New Roman"/>
      <family val="1"/>
    </font>
    <font>
      <b/>
      <sz val="12"/>
      <color rgb="FF000000"/>
      <name val="Times New Roman"/>
      <family val="1"/>
    </font>
    <font>
      <sz val="12"/>
      <color theme="1"/>
      <name val="Times New Roman"/>
      <family val="1"/>
    </font>
    <font>
      <b/>
      <u/>
      <sz val="12"/>
      <color theme="1"/>
      <name val="Times New Roman"/>
      <family val="1"/>
    </font>
    <font>
      <u/>
      <sz val="12"/>
      <color theme="1"/>
      <name val="Times New Roman"/>
      <family val="1"/>
    </font>
    <font>
      <b/>
      <sz val="11"/>
      <color theme="1"/>
      <name val="Times New Roman"/>
      <family val="1"/>
    </font>
    <font>
      <b/>
      <i/>
      <sz val="11"/>
      <color theme="0"/>
      <name val="Times New Roman"/>
      <family val="1"/>
    </font>
    <font>
      <b/>
      <i/>
      <sz val="11"/>
      <color theme="1"/>
      <name val="Times New Roman"/>
      <family val="1"/>
    </font>
    <font>
      <b/>
      <i/>
      <sz val="11"/>
      <name val="Times New Roman"/>
      <family val="1"/>
    </font>
    <font>
      <b/>
      <u/>
      <sz val="11"/>
      <color theme="1"/>
      <name val="Times New Roman"/>
      <family val="1"/>
    </font>
    <font>
      <b/>
      <u/>
      <sz val="11"/>
      <name val="Times New Roman"/>
      <family val="1"/>
    </font>
    <font>
      <u/>
      <sz val="11"/>
      <name val="Times New Roman"/>
      <family val="1"/>
    </font>
    <font>
      <sz val="11"/>
      <name val="Times New Roman"/>
      <family val="1"/>
    </font>
    <font>
      <sz val="11"/>
      <color theme="1"/>
      <name val="Times New Roman"/>
      <family val="1"/>
    </font>
    <font>
      <b/>
      <sz val="11"/>
      <name val="Times New Roman"/>
      <family val="1"/>
    </font>
    <font>
      <vertAlign val="superscript"/>
      <sz val="11"/>
      <name val="Times New Roman"/>
      <family val="1"/>
    </font>
    <font>
      <sz val="1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98">
    <xf numFmtId="0" fontId="0" fillId="0" borderId="0" xfId="0"/>
    <xf numFmtId="0" fontId="6" fillId="4" borderId="0" xfId="0" applyFont="1" applyFill="1"/>
    <xf numFmtId="0" fontId="7" fillId="4" borderId="0" xfId="0" applyFont="1" applyFill="1"/>
    <xf numFmtId="0" fontId="0" fillId="5" borderId="0" xfId="0" applyFill="1"/>
    <xf numFmtId="0" fontId="0" fillId="6" borderId="0" xfId="0" applyFill="1"/>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3"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2"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9" fontId="4" fillId="0" borderId="0" xfId="1" applyFont="1" applyFill="1" applyBorder="1" applyAlignment="1" applyProtection="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11" fillId="2" borderId="0" xfId="0" applyFont="1" applyFill="1" applyBorder="1" applyAlignment="1">
      <alignment horizontal="center" vertical="center"/>
    </xf>
    <xf numFmtId="0" fontId="12" fillId="0" borderId="0" xfId="0" applyFont="1" applyBorder="1" applyAlignment="1">
      <alignment horizontal="center" vertical="center"/>
    </xf>
    <xf numFmtId="9" fontId="11" fillId="2" borderId="0" xfId="1" applyFont="1" applyFill="1" applyBorder="1" applyAlignment="1">
      <alignment horizontal="center" vertical="center" wrapText="1"/>
    </xf>
    <xf numFmtId="9" fontId="2" fillId="0" borderId="0" xfId="1" applyFont="1" applyBorder="1" applyAlignment="1">
      <alignment horizontal="center" vertical="center"/>
    </xf>
    <xf numFmtId="9" fontId="2" fillId="0" borderId="0" xfId="1" applyFont="1" applyBorder="1" applyAlignment="1">
      <alignment horizontal="center" vertical="center" wrapText="1"/>
    </xf>
    <xf numFmtId="0" fontId="2" fillId="0" borderId="0" xfId="0" applyFont="1" applyBorder="1" applyAlignment="1">
      <alignment horizontal="left" vertical="top" wrapText="1"/>
    </xf>
    <xf numFmtId="0" fontId="4" fillId="7" borderId="0" xfId="0" applyNumberFormat="1"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9" fontId="4" fillId="7" borderId="0" xfId="1" applyFont="1" applyFill="1" applyBorder="1" applyAlignment="1" applyProtection="1">
      <alignment horizontal="center" vertical="center" wrapText="1"/>
    </xf>
    <xf numFmtId="0" fontId="2"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xf>
    <xf numFmtId="0" fontId="2" fillId="7" borderId="0" xfId="0" applyNumberFormat="1" applyFont="1" applyFill="1" applyBorder="1" applyAlignment="1" applyProtection="1">
      <alignment horizontal="center" vertical="center" wrapText="1"/>
    </xf>
    <xf numFmtId="9" fontId="2" fillId="7" borderId="0" xfId="1" applyFont="1" applyFill="1" applyBorder="1" applyAlignment="1" applyProtection="1">
      <alignment horizontal="center" vertical="center" wrapText="1"/>
    </xf>
    <xf numFmtId="9" fontId="4" fillId="0" borderId="0" xfId="1" applyFont="1" applyBorder="1" applyAlignment="1">
      <alignment horizontal="center" vertical="center"/>
    </xf>
    <xf numFmtId="9" fontId="4" fillId="7" borderId="0" xfId="1" applyFont="1" applyFill="1" applyBorder="1" applyAlignment="1">
      <alignment horizontal="center" vertical="center"/>
    </xf>
    <xf numFmtId="0" fontId="15" fillId="0" borderId="0" xfId="0" applyFont="1" applyBorder="1" applyAlignment="1">
      <alignment horizontal="center" vertical="center"/>
    </xf>
    <xf numFmtId="9" fontId="12" fillId="0" borderId="0" xfId="1" applyFont="1" applyBorder="1" applyAlignment="1">
      <alignment horizontal="center" vertical="center"/>
    </xf>
    <xf numFmtId="0" fontId="3" fillId="7"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wrapText="1"/>
    </xf>
    <xf numFmtId="0" fontId="2" fillId="7" borderId="0" xfId="0" applyNumberFormat="1" applyFont="1" applyFill="1" applyBorder="1" applyAlignment="1" applyProtection="1">
      <alignment vertical="top" wrapText="1"/>
    </xf>
    <xf numFmtId="0" fontId="4" fillId="7" borderId="0" xfId="0" applyFont="1" applyFill="1" applyBorder="1" applyAlignment="1" applyProtection="1">
      <alignment vertical="top" wrapText="1"/>
    </xf>
    <xf numFmtId="0" fontId="4" fillId="0" borderId="0" xfId="0" applyFont="1" applyFill="1" applyBorder="1" applyAlignment="1" applyProtection="1">
      <alignment horizontal="center" vertical="center" wrapText="1"/>
    </xf>
    <xf numFmtId="0" fontId="2" fillId="0" borderId="0" xfId="0" applyNumberFormat="1" applyFont="1" applyFill="1" applyBorder="1" applyAlignment="1" applyProtection="1">
      <alignment vertical="top" wrapText="1"/>
    </xf>
    <xf numFmtId="0" fontId="2" fillId="0" borderId="0" xfId="0" applyNumberFormat="1"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9" fontId="4" fillId="0" borderId="0" xfId="1" applyFont="1" applyBorder="1" applyAlignment="1" applyProtection="1">
      <alignment horizontal="center" vertical="center" wrapText="1"/>
      <protection locked="0"/>
    </xf>
    <xf numFmtId="9" fontId="2" fillId="0" borderId="0" xfId="1" applyFont="1" applyBorder="1" applyAlignment="1">
      <alignment horizontal="center" vertical="center" wrapText="1"/>
    </xf>
    <xf numFmtId="0" fontId="2" fillId="0" borderId="0" xfId="0" applyNumberFormat="1" applyFont="1" applyBorder="1" applyAlignment="1">
      <alignment horizontal="left" vertical="top" wrapText="1"/>
    </xf>
    <xf numFmtId="0" fontId="4" fillId="0" borderId="0" xfId="0" applyFont="1" applyBorder="1" applyAlignment="1" applyProtection="1">
      <alignment horizontal="left" vertical="top" wrapText="1"/>
      <protection locked="0"/>
    </xf>
    <xf numFmtId="0" fontId="4" fillId="7" borderId="0" xfId="0" applyFont="1" applyFill="1" applyBorder="1" applyAlignment="1" applyProtection="1">
      <alignment horizontal="center" vertical="center" wrapText="1"/>
    </xf>
    <xf numFmtId="9" fontId="4" fillId="7" borderId="0" xfId="1" applyFont="1" applyFill="1" applyBorder="1" applyAlignment="1" applyProtection="1">
      <alignment horizontal="center" vertical="center" wrapText="1"/>
    </xf>
    <xf numFmtId="0" fontId="2" fillId="7" borderId="0" xfId="0" applyFont="1" applyFill="1" applyBorder="1" applyAlignment="1" applyProtection="1">
      <alignment horizontal="left" vertical="top" wrapText="1"/>
    </xf>
    <xf numFmtId="9" fontId="4" fillId="0" borderId="0" xfId="0" applyNumberFormat="1" applyFont="1" applyBorder="1" applyAlignment="1" applyProtection="1">
      <alignment horizontal="center" vertical="center" wrapText="1"/>
    </xf>
    <xf numFmtId="9" fontId="4" fillId="0" borderId="0" xfId="1" applyFont="1" applyFill="1" applyBorder="1" applyAlignment="1" applyProtection="1">
      <alignment horizontal="center" vertical="center" wrapText="1"/>
      <protection hidden="1"/>
    </xf>
    <xf numFmtId="9" fontId="4" fillId="0" borderId="0" xfId="1" applyNumberFormat="1" applyFont="1" applyFill="1" applyBorder="1" applyAlignment="1" applyProtection="1">
      <alignment horizontal="center" vertical="center" wrapText="1"/>
      <protection hidden="1"/>
    </xf>
    <xf numFmtId="9" fontId="4" fillId="0" borderId="0" xfId="0" applyNumberFormat="1" applyFont="1" applyBorder="1" applyAlignment="1" applyProtection="1">
      <alignment horizontal="center" vertical="center" wrapText="1"/>
      <protection locked="0"/>
    </xf>
    <xf numFmtId="9" fontId="4" fillId="0" borderId="0" xfId="1" applyFont="1" applyFill="1" applyBorder="1" applyAlignment="1" applyProtection="1">
      <alignment horizontal="left" vertical="top" wrapText="1"/>
      <protection locked="0"/>
    </xf>
    <xf numFmtId="0" fontId="3" fillId="0" borderId="0" xfId="0" applyNumberFormat="1"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xf>
    <xf numFmtId="9" fontId="4" fillId="0" borderId="0" xfId="1"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wrapText="1"/>
      <protection locked="0"/>
    </xf>
    <xf numFmtId="9" fontId="22" fillId="0" borderId="0" xfId="1" applyNumberFormat="1" applyFont="1" applyFill="1" applyBorder="1" applyAlignment="1" applyProtection="1">
      <alignment horizontal="center" vertical="center" wrapText="1"/>
      <protection hidden="1"/>
    </xf>
    <xf numFmtId="9" fontId="22" fillId="0" borderId="0" xfId="0" applyNumberFormat="1" applyFont="1" applyBorder="1" applyAlignment="1" applyProtection="1">
      <alignment horizontal="center" vertical="center" wrapText="1"/>
      <protection locked="0"/>
    </xf>
    <xf numFmtId="0" fontId="23" fillId="0" borderId="0" xfId="0" applyNumberFormat="1" applyFont="1" applyBorder="1" applyAlignment="1">
      <alignment horizontal="center" vertical="center" wrapText="1"/>
    </xf>
    <xf numFmtId="9" fontId="23" fillId="0" borderId="0" xfId="1" applyNumberFormat="1" applyFont="1" applyBorder="1" applyAlignment="1">
      <alignment horizontal="center" vertical="center" wrapText="1"/>
    </xf>
    <xf numFmtId="0" fontId="23" fillId="0" borderId="0" xfId="0" applyNumberFormat="1" applyFont="1" applyBorder="1" applyAlignment="1">
      <alignment horizontal="left" vertical="top" wrapText="1"/>
    </xf>
    <xf numFmtId="0" fontId="22" fillId="0" borderId="0" xfId="0" applyFont="1" applyBorder="1" applyAlignment="1" applyProtection="1">
      <alignment horizontal="left" vertical="top" wrapText="1"/>
      <protection locked="0"/>
    </xf>
    <xf numFmtId="0" fontId="22" fillId="0" borderId="0" xfId="0" applyNumberFormat="1" applyFont="1" applyBorder="1" applyAlignment="1" applyProtection="1">
      <alignment horizontal="center" vertical="center" wrapText="1"/>
    </xf>
    <xf numFmtId="9" fontId="22" fillId="0" borderId="0" xfId="1" applyFont="1" applyBorder="1" applyAlignment="1" applyProtection="1">
      <alignment horizontal="center" vertical="center"/>
    </xf>
    <xf numFmtId="0" fontId="22" fillId="0" borderId="0" xfId="0" applyFont="1" applyBorder="1" applyAlignment="1" applyProtection="1">
      <alignment horizontal="center" vertical="center"/>
      <protection locked="0"/>
    </xf>
    <xf numFmtId="9" fontId="22" fillId="0" borderId="0" xfId="1" applyNumberFormat="1" applyFont="1" applyFill="1" applyBorder="1" applyAlignment="1" applyProtection="1">
      <alignment horizontal="center" vertical="center" wrapText="1"/>
    </xf>
    <xf numFmtId="0" fontId="24" fillId="0" borderId="0" xfId="1" applyNumberFormat="1" applyFont="1" applyFill="1" applyBorder="1" applyAlignment="1" applyProtection="1">
      <alignment horizontal="center" vertical="center" wrapText="1"/>
    </xf>
    <xf numFmtId="0" fontId="24" fillId="0" borderId="0" xfId="0" applyNumberFormat="1" applyFont="1" applyAlignment="1">
      <alignment horizontal="center" vertical="center" wrapText="1"/>
    </xf>
    <xf numFmtId="9" fontId="22" fillId="0" borderId="0" xfId="1" applyNumberFormat="1" applyFont="1" applyBorder="1" applyAlignment="1">
      <alignment horizontal="center" vertical="center"/>
    </xf>
    <xf numFmtId="9" fontId="2" fillId="0" borderId="0" xfId="1" applyNumberFormat="1" applyFont="1" applyBorder="1" applyAlignment="1">
      <alignment horizontal="center" vertical="center" wrapText="1"/>
    </xf>
    <xf numFmtId="0" fontId="4" fillId="0" borderId="0" xfId="0" applyNumberFormat="1" applyFont="1" applyBorder="1" applyAlignment="1" applyProtection="1">
      <alignment horizontal="center" vertical="center" wrapText="1"/>
    </xf>
    <xf numFmtId="9" fontId="4" fillId="0" borderId="0" xfId="1" applyFont="1" applyBorder="1" applyAlignment="1" applyProtection="1">
      <alignment horizontal="center" vertical="center"/>
    </xf>
    <xf numFmtId="9" fontId="4" fillId="0" borderId="0" xfId="1" applyNumberFormat="1" applyFont="1" applyFill="1" applyBorder="1" applyAlignment="1" applyProtection="1">
      <alignment horizontal="center" vertical="center" wrapText="1"/>
    </xf>
    <xf numFmtId="0" fontId="3" fillId="0" borderId="0" xfId="1" applyNumberFormat="1" applyFont="1" applyFill="1" applyBorder="1" applyAlignment="1" applyProtection="1">
      <alignment horizontal="center" vertical="center" wrapText="1"/>
    </xf>
    <xf numFmtId="0" fontId="3" fillId="0" borderId="0" xfId="0" applyNumberFormat="1" applyFont="1" applyAlignment="1">
      <alignment horizontal="center" vertical="center" wrapText="1"/>
    </xf>
    <xf numFmtId="9" fontId="4" fillId="0" borderId="0" xfId="1" applyNumberFormat="1" applyFont="1" applyBorder="1" applyAlignment="1">
      <alignment horizontal="center" vertical="center"/>
    </xf>
    <xf numFmtId="0" fontId="11"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9" fontId="11" fillId="2" borderId="0" xfId="1"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9" fontId="2" fillId="0" borderId="0" xfId="1"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9" fontId="26" fillId="0" borderId="0" xfId="1" applyFont="1" applyBorder="1" applyAlignment="1" applyProtection="1">
      <alignment horizontal="center" vertical="center" wrapText="1"/>
    </xf>
    <xf numFmtId="9" fontId="26" fillId="0" borderId="0" xfId="1" applyFont="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9" fontId="26" fillId="0" borderId="0" xfId="1" applyNumberFormat="1" applyFont="1" applyFill="1" applyBorder="1" applyAlignment="1" applyProtection="1">
      <alignment horizontal="center" vertical="center" wrapText="1"/>
      <protection hidden="1"/>
    </xf>
    <xf numFmtId="9" fontId="26" fillId="0" borderId="0"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hidden="1"/>
    </xf>
    <xf numFmtId="9" fontId="4" fillId="7" borderId="0" xfId="1" applyFont="1" applyFill="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horizontal="left" vertical="top" wrapText="1"/>
      <protection locked="0"/>
    </xf>
  </cellXfs>
  <cellStyles count="2">
    <cellStyle name="Normal" xfId="0" builtinId="0"/>
    <cellStyle name="Percent" xfId="1" builtinId="5"/>
  </cellStyles>
  <dxfs count="53">
    <dxf>
      <font>
        <b val="0"/>
        <i val="0"/>
        <strike val="0"/>
        <condense val="0"/>
        <extend val="0"/>
        <outline val="0"/>
        <shadow val="0"/>
        <u val="none"/>
        <vertAlign val="baseline"/>
        <sz val="11"/>
        <color auto="1"/>
        <name val="Times New Roman"/>
        <scheme val="none"/>
      </font>
      <numFmt numFmtId="13" formatCode="0%"/>
      <alignment horizontal="center" vertical="center" textRotation="0" wrapText="0" relativeIndent="0" justifyLastLine="0" shrinkToFit="0" readingOrder="0"/>
    </dxf>
    <dxf>
      <font>
        <b val="0"/>
        <i val="0"/>
        <strike val="0"/>
        <condense val="0"/>
        <extend val="0"/>
        <outline val="0"/>
        <shadow val="0"/>
        <u val="none"/>
        <vertAlign val="baseline"/>
        <sz val="11"/>
        <color auto="1"/>
        <name val="Times New Roman"/>
        <scheme val="none"/>
      </font>
      <numFmt numFmtId="13" formatCode="0%"/>
      <alignment horizontal="center" vertical="center" textRotation="0" indent="0" justifyLastLine="0" shrinkToFit="0" readingOrder="0"/>
    </dxf>
    <dxf>
      <font>
        <b/>
        <i val="0"/>
        <strike val="0"/>
        <condense val="0"/>
        <extend val="0"/>
        <outline val="0"/>
        <shadow val="0"/>
        <u val="none"/>
        <vertAlign val="baseline"/>
        <sz val="11"/>
        <color auto="1"/>
        <name val="Times New Roman"/>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13" formatCode="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0" formatCode="General"/>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0" formatCode="General"/>
      <alignment horizontal="center" vertical="center" textRotation="0" wrapText="1" relativeIndent="0" justifyLastLine="0" shrinkToFit="0" readingOrder="0"/>
      <protection locked="1" hidden="0"/>
    </dxf>
    <dxf>
      <border outline="0">
        <top style="thin">
          <color indexed="64"/>
        </top>
      </border>
    </dxf>
    <dxf>
      <border outline="0">
        <right style="thick">
          <color indexed="64"/>
        </right>
        <top style="thin">
          <color indexed="64"/>
        </top>
        <bottom style="thick">
          <color indexed="64"/>
        </bottom>
      </border>
    </dxf>
    <dxf>
      <font>
        <b val="0"/>
        <i val="0"/>
        <strike val="0"/>
        <condense val="0"/>
        <extend val="0"/>
        <outline val="0"/>
        <shadow val="0"/>
        <u val="none"/>
        <vertAlign val="baseline"/>
        <sz val="11"/>
        <color auto="1"/>
        <name val="Times New Roman"/>
        <scheme val="none"/>
      </font>
      <alignment horizontal="center" vertical="center" textRotation="0" indent="0" justifyLastLine="0" shrinkToFit="0" readingOrder="0"/>
    </dxf>
    <dxf>
      <border outline="0">
        <bottom style="thin">
          <color indexed="64"/>
        </bottom>
      </border>
    </dxf>
    <dxf>
      <font>
        <strike val="0"/>
        <outline val="0"/>
        <shadow val="0"/>
        <u val="none"/>
        <vertAlign val="baseline"/>
        <sz val="12"/>
        <name val="Times New Roman"/>
        <scheme val="none"/>
      </font>
      <alignment horizontal="center" vertical="center" textRotation="0" indent="0" justifyLastLine="0" shrinkToFit="0" readingOrder="0"/>
    </dxf>
    <dxf>
      <font>
        <b val="0"/>
        <i val="0"/>
        <strike val="0"/>
        <condense val="0"/>
        <extend val="0"/>
        <outline val="0"/>
        <shadow val="0"/>
        <u val="none"/>
        <vertAlign val="baseline"/>
        <sz val="11"/>
        <color auto="1"/>
        <name val="Times New Roman"/>
        <scheme val="none"/>
      </font>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left" vertical="top" textRotation="0" wrapText="1" indent="0" justifyLastLine="0" shrinkToFit="0" readingOrder="0"/>
      <protection locked="0" hidden="0"/>
    </dxf>
    <dxf>
      <font>
        <strike val="0"/>
        <outline val="0"/>
        <shadow val="0"/>
        <u val="none"/>
        <vertAlign val="baseline"/>
        <name val="Times New Roman"/>
        <scheme val="none"/>
      </font>
      <numFmt numFmtId="0" formatCode="General"/>
      <alignment horizontal="left" vertical="top" textRotation="0" wrapText="1" indent="0" justifyLastLine="0" shrinkToFit="0" readingOrder="0"/>
    </dxf>
    <dxf>
      <font>
        <strike val="0"/>
        <outline val="0"/>
        <shadow val="0"/>
        <u val="none"/>
        <vertAlign val="baseline"/>
        <name val="Times New Roman"/>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scheme val="none"/>
      </font>
      <numFmt numFmtId="13" formatCode="0%"/>
      <alignment horizontal="center" vertical="center" textRotation="0" wrapText="1" relativeIndent="0" justifyLastLine="0" shrinkToFit="0" readingOrder="0"/>
    </dxf>
    <dxf>
      <font>
        <b val="0"/>
        <i val="0"/>
        <strike val="0"/>
        <condense val="0"/>
        <extend val="0"/>
        <outline val="0"/>
        <shadow val="0"/>
        <u val="none"/>
        <vertAlign val="baseline"/>
        <sz val="11"/>
        <color theme="1"/>
        <name val="Times New Roman"/>
        <scheme val="none"/>
      </font>
      <numFmt numFmtId="13" formatCode="0%"/>
      <alignment horizontal="center" vertical="center" textRotation="0" wrapText="1" relativeIndent="0" justifyLastLine="0" shrinkToFit="0" readingOrder="0"/>
    </dxf>
    <dxf>
      <font>
        <b val="0"/>
        <i val="0"/>
        <strike val="0"/>
        <condense val="0"/>
        <extend val="0"/>
        <outline val="0"/>
        <shadow val="0"/>
        <u val="none"/>
        <vertAlign val="baseline"/>
        <sz val="11"/>
        <color theme="1"/>
        <name val="Times New Roman"/>
        <scheme val="none"/>
      </font>
      <numFmt numFmtId="0" formatCode="General"/>
      <alignment horizontal="center" vertical="center" textRotation="0" wrapText="1" indent="0" justifyLastLine="0" shrinkToFit="0" readingOrder="0"/>
    </dxf>
    <dxf>
      <font>
        <strike val="0"/>
        <outline val="0"/>
        <shadow val="0"/>
        <u val="none"/>
        <vertAlign val="baseline"/>
        <name val="Times New Roman"/>
        <scheme val="none"/>
      </font>
      <numFmt numFmtId="0" formatCode="General"/>
      <alignment horizontal="center" vertical="center" textRotation="0" wrapText="1" indent="0" justifyLastLine="0" shrinkToFit="0" readingOrder="0"/>
    </dxf>
    <dxf>
      <font>
        <strike val="0"/>
        <outline val="0"/>
        <shadow val="0"/>
        <u val="none"/>
        <vertAlign val="baseline"/>
        <name val="Times New Roman"/>
        <scheme val="none"/>
      </font>
      <numFmt numFmtId="0" formatCode="General"/>
      <alignment horizontal="center" vertical="center" textRotation="0" wrapText="1" indent="0" justifyLastLine="0" shrinkToFit="0" readingOrder="0"/>
    </dxf>
    <dxf>
      <border outline="0">
        <top style="medium">
          <color indexed="64"/>
        </top>
      </border>
    </dxf>
    <dxf>
      <font>
        <strike val="0"/>
        <outline val="0"/>
        <shadow val="0"/>
        <u val="none"/>
        <vertAlign val="baseline"/>
        <name val="Times New Roman"/>
        <scheme val="none"/>
      </font>
      <fill>
        <patternFill>
          <fgColor indexed="64"/>
        </patternFill>
      </fill>
      <alignment horizontal="center" vertical="center" textRotation="0" wrapText="1" indent="0" justifyLastLine="0" shrinkToFit="0" readingOrder="0"/>
      <border diagonalUp="0" diagonalDown="0" outline="0">
        <top/>
        <bottom/>
      </border>
    </dxf>
    <dxf>
      <font>
        <b/>
        <i val="0"/>
        <strike val="0"/>
        <condense val="0"/>
        <extend val="0"/>
        <outline val="0"/>
        <shadow val="0"/>
        <u val="none"/>
        <vertAlign val="baseline"/>
        <sz val="12"/>
        <color theme="1"/>
        <name val="Times New Roman"/>
        <scheme val="none"/>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Times New Roman"/>
        <scheme val="none"/>
      </font>
      <numFmt numFmtId="13" formatCode="0%"/>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Times New Roman"/>
        <scheme val="none"/>
      </font>
      <numFmt numFmtId="13" formatCode="0%"/>
      <fill>
        <patternFill patternType="none">
          <fgColor indexed="64"/>
          <bgColor indexed="65"/>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1"/>
        <color auto="1"/>
        <name val="Times New Roman"/>
        <scheme val="none"/>
      </font>
      <numFmt numFmtId="13" formatCode="0%"/>
      <fill>
        <patternFill patternType="none">
          <fgColor indexed="64"/>
          <bgColor indexed="65"/>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1"/>
        <color auto="1"/>
        <name val="Times New Roman"/>
        <scheme val="none"/>
      </font>
      <numFmt numFmtId="13" formatCode="0%"/>
      <fill>
        <patternFill patternType="none">
          <fgColor indexed="64"/>
          <bgColor indexed="65"/>
        </patternFill>
      </fill>
      <alignment horizontal="center" vertical="center" textRotation="0" wrapText="1" relativeIndent="0" justifyLastLine="0" shrinkToFit="0" readingOrder="0"/>
      <protection locked="1" hidden="1"/>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border outline="0">
        <top style="thin">
          <color indexed="64"/>
        </top>
      </border>
    </dxf>
    <dxf>
      <border outline="0">
        <right style="thick">
          <color indexed="64"/>
        </right>
        <top style="thin">
          <color indexed="64"/>
        </top>
        <bottom style="thick">
          <color indexed="64"/>
        </bottom>
      </border>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dxf>
    <dxf>
      <border outline="0">
        <bottom style="thin">
          <color indexed="64"/>
        </bottom>
      </border>
    </dxf>
    <dxf>
      <font>
        <strike val="0"/>
        <outline val="0"/>
        <shadow val="0"/>
        <u val="none"/>
        <vertAlign val="baseline"/>
        <sz val="12"/>
        <name val="Times New Roman"/>
        <scheme val="none"/>
      </font>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57149</xdr:rowOff>
    </xdr:from>
    <xdr:to>
      <xdr:col>23</xdr:col>
      <xdr:colOff>590550</xdr:colOff>
      <xdr:row>71</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57149"/>
          <a:ext cx="14582775" cy="134874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Times New Roman" pitchFamily="18" charset="0"/>
              <a:ea typeface="+mn-ea"/>
              <a:cs typeface="Times New Roman" pitchFamily="18" charset="0"/>
            </a:rPr>
            <a:t>2018-2019 </a:t>
          </a:r>
        </a:p>
        <a:p>
          <a:pPr algn="ctr"/>
          <a:r>
            <a:rPr lang="en-US" sz="1200" b="1">
              <a:solidFill>
                <a:schemeClr val="dk1"/>
              </a:solidFill>
              <a:latin typeface="Times New Roman" pitchFamily="18" charset="0"/>
              <a:ea typeface="+mn-ea"/>
              <a:cs typeface="Times New Roman" pitchFamily="18" charset="0"/>
            </a:rPr>
            <a:t>21</a:t>
          </a:r>
          <a:r>
            <a:rPr lang="en-US" sz="1200" b="1" baseline="30000">
              <a:solidFill>
                <a:schemeClr val="dk1"/>
              </a:solidFill>
              <a:latin typeface="Times New Roman" pitchFamily="18" charset="0"/>
              <a:ea typeface="+mn-ea"/>
              <a:cs typeface="Times New Roman" pitchFamily="18" charset="0"/>
            </a:rPr>
            <a:t>st</a:t>
          </a:r>
          <a:r>
            <a:rPr lang="en-US" sz="1200" b="1">
              <a:solidFill>
                <a:schemeClr val="dk1"/>
              </a:solidFill>
              <a:latin typeface="Times New Roman" pitchFamily="18" charset="0"/>
              <a:ea typeface="+mn-ea"/>
              <a:cs typeface="Times New Roman" pitchFamily="18" charset="0"/>
            </a:rPr>
            <a:t> CCLC MID-YEAR DATA REPORT</a:t>
          </a:r>
        </a:p>
        <a:p>
          <a:pPr algn="ctr"/>
          <a:r>
            <a:rPr lang="en-US" sz="1200" b="1">
              <a:solidFill>
                <a:schemeClr val="dk1"/>
              </a:solidFill>
              <a:latin typeface="Times New Roman" pitchFamily="18" charset="0"/>
              <a:ea typeface="+mn-ea"/>
              <a:cs typeface="Times New Roman" pitchFamily="18" charset="0"/>
            </a:rPr>
            <a:t>(February 2019 Reporting Period)</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 </a:t>
          </a:r>
        </a:p>
        <a:p>
          <a:r>
            <a:rPr lang="en-US" sz="1200" b="1" u="sng">
              <a:solidFill>
                <a:schemeClr val="dk1"/>
              </a:solidFill>
              <a:latin typeface="Times New Roman" pitchFamily="18" charset="0"/>
              <a:ea typeface="+mn-ea"/>
              <a:cs typeface="Times New Roman" pitchFamily="18" charset="0"/>
            </a:rPr>
            <a:t>Mid-Year Data Report/Formative</a:t>
          </a:r>
          <a:r>
            <a:rPr lang="en-US" sz="1200" b="1" u="sng" baseline="0">
              <a:solidFill>
                <a:schemeClr val="dk1"/>
              </a:solidFill>
              <a:latin typeface="Times New Roman" pitchFamily="18" charset="0"/>
              <a:ea typeface="+mn-ea"/>
              <a:cs typeface="Times New Roman" pitchFamily="18" charset="0"/>
            </a:rPr>
            <a:t> Evaluation Summary </a:t>
          </a:r>
          <a:r>
            <a:rPr lang="en-US" sz="1200" b="1" u="sng">
              <a:solidFill>
                <a:schemeClr val="dk1"/>
              </a:solidFill>
              <a:latin typeface="Times New Roman" pitchFamily="18" charset="0"/>
              <a:ea typeface="+mn-ea"/>
              <a:cs typeface="Times New Roman" pitchFamily="18" charset="0"/>
            </a:rPr>
            <a:t>Requirements</a:t>
          </a:r>
          <a:endParaRPr lang="en-US" sz="1200">
            <a:solidFill>
              <a:schemeClr val="dk1"/>
            </a:solidFill>
            <a:latin typeface="Times New Roman" pitchFamily="18" charset="0"/>
            <a:ea typeface="+mn-ea"/>
            <a:cs typeface="Times New Roman" pitchFamily="18" charset="0"/>
          </a:endParaRPr>
        </a:p>
        <a:p>
          <a:r>
            <a:rPr lang="en-US" sz="1200" b="1" u="none" strike="noStrike">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The Mid-Year Data Report/Formative</a:t>
          </a:r>
          <a:r>
            <a:rPr lang="en-US" sz="1200" baseline="0">
              <a:solidFill>
                <a:schemeClr val="dk1"/>
              </a:solidFill>
              <a:latin typeface="Times New Roman" pitchFamily="18" charset="0"/>
              <a:ea typeface="+mn-ea"/>
              <a:cs typeface="Times New Roman" pitchFamily="18" charset="0"/>
            </a:rPr>
            <a:t> Evaluation Summary</a:t>
          </a:r>
          <a:r>
            <a:rPr lang="en-US" sz="1200">
              <a:solidFill>
                <a:schemeClr val="dk1"/>
              </a:solidFill>
              <a:latin typeface="Times New Roman" pitchFamily="18" charset="0"/>
              <a:ea typeface="+mn-ea"/>
              <a:cs typeface="Times New Roman" pitchFamily="18" charset="0"/>
            </a:rPr>
            <a:t> is a February 2019 deliverable</a:t>
          </a:r>
          <a:r>
            <a:rPr lang="en-US" sz="1200" b="1">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It must be submitted via email to the program's</a:t>
          </a:r>
          <a:r>
            <a:rPr lang="en-US" sz="1200" baseline="0">
              <a:solidFill>
                <a:schemeClr val="dk1"/>
              </a:solidFill>
              <a:latin typeface="Times New Roman" pitchFamily="18" charset="0"/>
              <a:ea typeface="+mn-ea"/>
              <a:cs typeface="Times New Roman" pitchFamily="18" charset="0"/>
            </a:rPr>
            <a:t> assigned Program Development Specialist (PDS)</a:t>
          </a:r>
          <a:r>
            <a:rPr lang="en-US" sz="1200">
              <a:solidFill>
                <a:schemeClr val="dk1"/>
              </a:solidFill>
              <a:latin typeface="Times New Roman" pitchFamily="18" charset="0"/>
              <a:ea typeface="+mn-ea"/>
              <a:cs typeface="Times New Roman" pitchFamily="18" charset="0"/>
            </a:rPr>
            <a:t>, being fully compliant with the reporting requirements by March 15, 2019.  A</a:t>
          </a:r>
          <a:r>
            <a:rPr lang="en-US" sz="1200" baseline="0">
              <a:solidFill>
                <a:schemeClr val="dk1"/>
              </a:solidFill>
              <a:latin typeface="Times New Roman" pitchFamily="18" charset="0"/>
              <a:ea typeface="+mn-ea"/>
              <a:cs typeface="Times New Roman" pitchFamily="18" charset="0"/>
            </a:rPr>
            <a:t> submission </a:t>
          </a:r>
          <a:r>
            <a:rPr lang="en-US" sz="1200">
              <a:solidFill>
                <a:schemeClr val="dk1"/>
              </a:solidFill>
              <a:latin typeface="Times New Roman" pitchFamily="18" charset="0"/>
              <a:ea typeface="+mn-ea"/>
              <a:cs typeface="Times New Roman" pitchFamily="18" charset="0"/>
            </a:rPr>
            <a:t>date of</a:t>
          </a:r>
          <a:r>
            <a:rPr lang="en-US" sz="1200" b="1">
              <a:solidFill>
                <a:schemeClr val="dk1"/>
              </a:solidFill>
              <a:latin typeface="Times New Roman" pitchFamily="18" charset="0"/>
              <a:ea typeface="+mn-ea"/>
              <a:cs typeface="Times New Roman" pitchFamily="18" charset="0"/>
            </a:rPr>
            <a:t> February 28, 2019</a:t>
          </a:r>
          <a:r>
            <a:rPr lang="en-US" sz="1200">
              <a:solidFill>
                <a:schemeClr val="dk1"/>
              </a:solidFill>
              <a:latin typeface="Times New Roman" pitchFamily="18" charset="0"/>
              <a:ea typeface="+mn-ea"/>
              <a:cs typeface="Times New Roman" pitchFamily="18" charset="0"/>
            </a:rPr>
            <a:t> is recommended to ensure sufficient time for the review and approval process. </a:t>
          </a: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Grant objective assessment data are provided in the Mid-Year Data Report/Formative Evaluation Summary spreadsheet. These data examine mid-year progress toward achieving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 objectives using comparison data collected at multiple time points (e.g., at the beginning and middle of the project year). </a:t>
          </a:r>
          <a:r>
            <a:rPr lang="en-US" sz="1200" b="0" baseline="0">
              <a:solidFill>
                <a:schemeClr val="dk1"/>
              </a:solidFill>
              <a:effectLst/>
              <a:latin typeface="Times New Roman" panose="02020603050405020304" pitchFamily="18" charset="0"/>
              <a:ea typeface="+mn-ea"/>
              <a:cs typeface="Times New Roman" panose="02020603050405020304" pitchFamily="18" charset="0"/>
            </a:rPr>
            <a:t>For the Mid-Year Data Report/Formative Evaluation Summary deliverable, you will report on data based on </a:t>
          </a:r>
          <a:r>
            <a:rPr lang="en-US" sz="1200" b="1" u="sng" baseline="0">
              <a:solidFill>
                <a:schemeClr val="dk1"/>
              </a:solidFill>
              <a:effectLst/>
              <a:latin typeface="Times New Roman" panose="02020603050405020304" pitchFamily="18" charset="0"/>
              <a:ea typeface="+mn-ea"/>
              <a:cs typeface="Times New Roman" panose="02020603050405020304" pitchFamily="18" charset="0"/>
            </a:rPr>
            <a:t>ALL PARTICIPANTS</a:t>
          </a:r>
          <a:r>
            <a:rPr lang="en-US" sz="1200" b="1" u="none" baseline="0">
              <a:solidFill>
                <a:schemeClr val="dk1"/>
              </a:solidFill>
              <a:effectLst/>
              <a:latin typeface="Times New Roman" panose="02020603050405020304" pitchFamily="18" charset="0"/>
              <a:ea typeface="+mn-ea"/>
              <a:cs typeface="Times New Roman" panose="02020603050405020304" pitchFamily="18" charset="0"/>
            </a:rPr>
            <a:t> </a:t>
          </a:r>
          <a:r>
            <a:rPr lang="en-US" sz="1200" b="0" baseline="0">
              <a:solidFill>
                <a:schemeClr val="dk1"/>
              </a:solidFill>
              <a:effectLst/>
              <a:latin typeface="Times New Roman" panose="02020603050405020304" pitchFamily="18" charset="0"/>
              <a:ea typeface="+mn-ea"/>
              <a:cs typeface="Times New Roman" panose="02020603050405020304" pitchFamily="18" charset="0"/>
            </a:rPr>
            <a:t>with data collected at  two time points (baseline and mid-point).  </a:t>
          </a:r>
        </a:p>
        <a:p>
          <a:endParaRPr lang="en-US" sz="1200" b="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The formative evaluation examines mid-year progress toward achieving 21</a:t>
          </a:r>
          <a:r>
            <a:rPr lang="en-US" sz="1200"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a:solidFill>
                <a:schemeClr val="dk1"/>
              </a:solidFill>
              <a:effectLst/>
              <a:latin typeface="Times New Roman" panose="02020603050405020304" pitchFamily="18" charset="0"/>
              <a:ea typeface="+mn-ea"/>
              <a:cs typeface="Times New Roman" panose="02020603050405020304" pitchFamily="18" charset="0"/>
            </a:rPr>
            <a:t> CCLC program objectives using comparison data collected at multiple time points (e.g., at the beginning and middle of the project year) and/or for multiple groups of students (e.g., students receiving 21</a:t>
          </a:r>
          <a:r>
            <a:rPr lang="en-US" sz="1200"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a:solidFill>
                <a:schemeClr val="dk1"/>
              </a:solidFill>
              <a:effectLst/>
              <a:latin typeface="Times New Roman" panose="02020603050405020304" pitchFamily="18" charset="0"/>
              <a:ea typeface="+mn-ea"/>
              <a:cs typeface="Times New Roman" panose="02020603050405020304" pitchFamily="18" charset="0"/>
            </a:rPr>
            <a:t> CCLC services and a similar group of students not receiving the services). The mid-year objective assessment data collected are used to inform decision-making for refining, improving, and strengthening 21</a:t>
          </a:r>
          <a:r>
            <a:rPr lang="en-US" sz="1200"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a:solidFill>
                <a:schemeClr val="dk1"/>
              </a:solidFill>
              <a:effectLst/>
              <a:latin typeface="Times New Roman" panose="02020603050405020304" pitchFamily="18" charset="0"/>
              <a:ea typeface="+mn-ea"/>
              <a:cs typeface="Times New Roman" panose="02020603050405020304" pitchFamily="18" charset="0"/>
            </a:rPr>
            <a:t> CCLC programming to better serve students and families. The formative evaluation summary provides a narrative of the planned</a:t>
          </a:r>
          <a:r>
            <a:rPr lang="en-US" sz="1200" baseline="0">
              <a:solidFill>
                <a:schemeClr val="dk1"/>
              </a:solidFill>
              <a:effectLst/>
              <a:latin typeface="Times New Roman" panose="02020603050405020304" pitchFamily="18" charset="0"/>
              <a:ea typeface="+mn-ea"/>
              <a:cs typeface="Times New Roman" panose="02020603050405020304" pitchFamily="18" charset="0"/>
            </a:rPr>
            <a:t> changes</a:t>
          </a:r>
          <a:r>
            <a:rPr lang="en-US" sz="1200">
              <a:solidFill>
                <a:schemeClr val="dk1"/>
              </a:solidFill>
              <a:effectLst/>
              <a:latin typeface="Times New Roman" panose="02020603050405020304" pitchFamily="18" charset="0"/>
              <a:ea typeface="+mn-ea"/>
              <a:cs typeface="Times New Roman" panose="02020603050405020304" pitchFamily="18" charset="0"/>
            </a:rPr>
            <a:t> as a result of the mid-year assessment and the formative objective assessment process.  </a:t>
          </a:r>
          <a:endParaRPr lang="en-US" sz="1200">
            <a:effectLst/>
            <a:latin typeface="Times New Roman" panose="02020603050405020304" pitchFamily="18" charset="0"/>
            <a:cs typeface="Times New Roman" panose="02020603050405020304" pitchFamily="18" charset="0"/>
          </a:endParaRPr>
        </a:p>
        <a:p>
          <a:endParaRPr lang="en-US" sz="1200" b="0" baseline="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dk1"/>
              </a:solidFill>
              <a:latin typeface="Times New Roman" pitchFamily="18" charset="0"/>
              <a:ea typeface="+mn-ea"/>
              <a:cs typeface="Times New Roman" pitchFamily="18" charset="0"/>
            </a:rPr>
            <a:t>The following information and data are required as part of the Mid-Year Data Report/Formative Evaluation</a:t>
          </a:r>
          <a:r>
            <a:rPr lang="en-US" sz="1200" b="1" baseline="0">
              <a:solidFill>
                <a:schemeClr val="dk1"/>
              </a:solidFill>
              <a:latin typeface="Times New Roman" pitchFamily="18" charset="0"/>
              <a:ea typeface="+mn-ea"/>
              <a:cs typeface="Times New Roman" pitchFamily="18" charset="0"/>
            </a:rPr>
            <a:t> Summary</a:t>
          </a:r>
          <a:r>
            <a:rPr lang="en-US" sz="1200" b="1">
              <a:solidFill>
                <a:schemeClr val="dk1"/>
              </a:solidFill>
              <a:latin typeface="Times New Roman" pitchFamily="18" charset="0"/>
              <a:ea typeface="+mn-ea"/>
              <a:cs typeface="Times New Roman" pitchFamily="18" charset="0"/>
            </a:rPr>
            <a:t> deliverable:</a:t>
          </a:r>
        </a:p>
        <a:p>
          <a:r>
            <a:rPr lang="en-US" sz="1200" b="1" u="sng">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Objectives:</a:t>
          </a:r>
          <a:r>
            <a:rPr lang="en-US" sz="1200">
              <a:solidFill>
                <a:schemeClr val="dk1"/>
              </a:solidFill>
              <a:latin typeface="Times New Roman" pitchFamily="18" charset="0"/>
              <a:ea typeface="+mn-ea"/>
              <a:cs typeface="Times New Roman" pitchFamily="18" charset="0"/>
            </a:rPr>
            <a:t> List of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grant approved objectives. Objectives are SMART (</a:t>
          </a:r>
          <a:r>
            <a:rPr lang="en-US" sz="1200" b="1" u="sng">
              <a:solidFill>
                <a:schemeClr val="dk1"/>
              </a:solidFill>
              <a:latin typeface="Times New Roman" pitchFamily="18" charset="0"/>
              <a:ea typeface="+mn-ea"/>
              <a:cs typeface="Times New Roman" pitchFamily="18" charset="0"/>
            </a:rPr>
            <a:t>s</a:t>
          </a:r>
          <a:r>
            <a:rPr lang="en-US" sz="1200">
              <a:solidFill>
                <a:schemeClr val="dk1"/>
              </a:solidFill>
              <a:latin typeface="Times New Roman" pitchFamily="18" charset="0"/>
              <a:ea typeface="+mn-ea"/>
              <a:cs typeface="Times New Roman" pitchFamily="18" charset="0"/>
            </a:rPr>
            <a:t>pecific, measurable, </a:t>
          </a:r>
          <a:r>
            <a:rPr lang="en-US" sz="1200" b="1" u="sng">
              <a:solidFill>
                <a:schemeClr val="dk1"/>
              </a:solidFill>
              <a:latin typeface="Times New Roman" pitchFamily="18" charset="0"/>
              <a:ea typeface="+mn-ea"/>
              <a:cs typeface="Times New Roman" pitchFamily="18" charset="0"/>
            </a:rPr>
            <a:t>a</a:t>
          </a:r>
          <a:r>
            <a:rPr lang="en-US" sz="1200">
              <a:solidFill>
                <a:schemeClr val="dk1"/>
              </a:solidFill>
              <a:latin typeface="Times New Roman" pitchFamily="18" charset="0"/>
              <a:ea typeface="+mn-ea"/>
              <a:cs typeface="Times New Roman" pitchFamily="18" charset="0"/>
            </a:rPr>
            <a:t>ttainable, </a:t>
          </a:r>
          <a:r>
            <a:rPr lang="en-US" sz="1200" b="1" u="sng">
              <a:solidFill>
                <a:schemeClr val="dk1"/>
              </a:solidFill>
              <a:latin typeface="Times New Roman" pitchFamily="18" charset="0"/>
              <a:ea typeface="+mn-ea"/>
              <a:cs typeface="Times New Roman" pitchFamily="18" charset="0"/>
            </a:rPr>
            <a:t>r</a:t>
          </a:r>
          <a:r>
            <a:rPr lang="en-US" sz="1200">
              <a:solidFill>
                <a:schemeClr val="dk1"/>
              </a:solidFill>
              <a:latin typeface="Times New Roman" pitchFamily="18" charset="0"/>
              <a:ea typeface="+mn-ea"/>
              <a:cs typeface="Times New Roman" pitchFamily="18" charset="0"/>
            </a:rPr>
            <a:t>ealistic, and </a:t>
          </a:r>
          <a:r>
            <a:rPr lang="en-US" sz="1200" b="1" u="sng">
              <a:solidFill>
                <a:schemeClr val="dk1"/>
              </a:solidFill>
              <a:latin typeface="Times New Roman" pitchFamily="18" charset="0"/>
              <a:ea typeface="+mn-ea"/>
              <a:cs typeface="Times New Roman" pitchFamily="18" charset="0"/>
            </a:rPr>
            <a:t>t</a:t>
          </a:r>
          <a:r>
            <a:rPr lang="en-US" sz="1200">
              <a:solidFill>
                <a:schemeClr val="dk1"/>
              </a:solidFill>
              <a:latin typeface="Times New Roman" pitchFamily="18" charset="0"/>
              <a:ea typeface="+mn-ea"/>
              <a:cs typeface="Times New Roman" pitchFamily="18" charset="0"/>
            </a:rPr>
            <a:t>imely) strategies for achieving grant goals. </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Objective Assessments:</a:t>
          </a:r>
          <a:r>
            <a:rPr lang="en-US" sz="1200">
              <a:solidFill>
                <a:schemeClr val="dk1"/>
              </a:solidFill>
              <a:latin typeface="Times New Roman" pitchFamily="18" charset="0"/>
              <a:ea typeface="+mn-ea"/>
              <a:cs typeface="Times New Roman" pitchFamily="18" charset="0"/>
            </a:rPr>
            <a:t>  List of grant approved objective assessments for each objective. There can be one or more objectives assessments associated with each objective. The objective assessments are to be aligned with the statewide standardized objective assessment system.  </a:t>
          </a:r>
          <a:r>
            <a:rPr lang="en-US" sz="1200" b="1" i="1">
              <a:solidFill>
                <a:schemeClr val="dk1"/>
              </a:solidFill>
              <a:latin typeface="Times New Roman" pitchFamily="18" charset="0"/>
              <a:ea typeface="+mn-ea"/>
              <a:cs typeface="Times New Roman" pitchFamily="18" charset="0"/>
            </a:rPr>
            <a:t>For each objective assessment, the following is reported: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Times New Roman" panose="02020603050405020304" pitchFamily="18" charset="0"/>
              <a:ea typeface="+mn-ea"/>
              <a:cs typeface="Times New Roman" panose="02020603050405020304" pitchFamily="18" charset="0"/>
            </a:rPr>
            <a:t>	Benchmark: </a:t>
          </a:r>
          <a:r>
            <a:rPr lang="en-US" sz="1200">
              <a:solidFill>
                <a:schemeClr val="dk1"/>
              </a:solidFill>
              <a:effectLst/>
              <a:latin typeface="Times New Roman" panose="02020603050405020304" pitchFamily="18" charset="0"/>
              <a:ea typeface="+mn-ea"/>
              <a:cs typeface="Times New Roman" panose="02020603050405020304" pitchFamily="18" charset="0"/>
            </a:rPr>
            <a:t>Established percent of participants that are expected to meet the standard for success on the objective assessment (e.g., 60%, 75%, 80%, etc.).   </a:t>
          </a:r>
          <a:endParaRPr lang="en-US" sz="1200">
            <a:effectLst/>
            <a:latin typeface="Times New Roman" panose="02020603050405020304" pitchFamily="18" charset="0"/>
            <a:cs typeface="Times New Roman" panose="02020603050405020304" pitchFamily="18" charset="0"/>
          </a:endParaRPr>
        </a:p>
        <a:p>
          <a:r>
            <a:rPr lang="en-US" sz="1200" b="1">
              <a:solidFill>
                <a:schemeClr val="dk1"/>
              </a:solidFill>
              <a:latin typeface="Times New Roman" pitchFamily="18" charset="0"/>
              <a:ea typeface="+mn-ea"/>
              <a:cs typeface="Times New Roman"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latin typeface="Times New Roman" pitchFamily="18" charset="0"/>
              <a:ea typeface="+mn-ea"/>
              <a:cs typeface="Times New Roman" pitchFamily="18" charset="0"/>
            </a:rPr>
            <a:t>	</a:t>
          </a:r>
          <a:r>
            <a:rPr lang="en-US" sz="1200" b="1" i="0">
              <a:solidFill>
                <a:schemeClr val="dk1"/>
              </a:solidFill>
              <a:effectLst/>
              <a:latin typeface="Times New Roman" panose="02020603050405020304" pitchFamily="18" charset="0"/>
              <a:ea typeface="+mn-ea"/>
              <a:cs typeface="Times New Roman" panose="02020603050405020304" pitchFamily="18" charset="0"/>
            </a:rPr>
            <a:t>Intended Program Impact: </a:t>
          </a:r>
          <a:r>
            <a:rPr lang="en-US" sz="1200">
              <a:solidFill>
                <a:schemeClr val="dk1"/>
              </a:solidFill>
              <a:effectLst/>
              <a:latin typeface="Times New Roman" panose="02020603050405020304" pitchFamily="18" charset="0"/>
              <a:ea typeface="+mn-ea"/>
              <a:cs typeface="Times New Roman" panose="02020603050405020304" pitchFamily="18" charset="0"/>
            </a:rPr>
            <a:t>Direction or kind of change expected (e.g., improve, increase, decrease).</a:t>
          </a:r>
        </a:p>
        <a:p>
          <a:r>
            <a:rPr lang="en-US" sz="1200" b="1">
              <a:solidFill>
                <a:schemeClr val="dk1"/>
              </a:solidFill>
              <a:latin typeface="Times New Roman" pitchFamily="18" charset="0"/>
              <a:ea typeface="+mn-ea"/>
              <a:cs typeface="Times New Roman" pitchFamily="18" charset="0"/>
            </a:rPr>
            <a:t>	</a:t>
          </a:r>
        </a:p>
        <a:p>
          <a:r>
            <a:rPr lang="en-US" sz="1200" b="1">
              <a:solidFill>
                <a:schemeClr val="dk1"/>
              </a:solidFill>
              <a:latin typeface="Times New Roman" pitchFamily="18" charset="0"/>
              <a:ea typeface="+mn-ea"/>
              <a:cs typeface="Times New Roman" pitchFamily="18" charset="0"/>
            </a:rPr>
            <a:t>	Content Area: </a:t>
          </a:r>
          <a:r>
            <a:rPr lang="en-US" sz="1200">
              <a:solidFill>
                <a:schemeClr val="dk1"/>
              </a:solidFill>
              <a:latin typeface="Times New Roman" pitchFamily="18" charset="0"/>
              <a:ea typeface="+mn-ea"/>
              <a:cs typeface="Times New Roman" pitchFamily="18" charset="0"/>
            </a:rPr>
            <a:t>Primary academic or enrichment area targeted (e.g., reading, mathematics, classroom behaviors, grade promotion, healthy eating, parent literacy).</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	Measure: </a:t>
          </a:r>
          <a:r>
            <a:rPr lang="en-US" sz="1200">
              <a:solidFill>
                <a:schemeClr val="dk1"/>
              </a:solidFill>
              <a:latin typeface="Times New Roman" pitchFamily="18" charset="0"/>
              <a:ea typeface="+mn-ea"/>
              <a:cs typeface="Times New Roman" pitchFamily="18" charset="0"/>
            </a:rPr>
            <a:t>Data collection tool or instrument used to examine progress toward and achievement of the objective (e.g., grades, local standardized assessment, pre</a:t>
          </a:r>
          <a:r>
            <a:rPr lang="en-US" sz="1200" baseline="0">
              <a:solidFill>
                <a:schemeClr val="dk1"/>
              </a:solidFill>
              <a:latin typeface="Times New Roman" pitchFamily="18" charset="0"/>
              <a:ea typeface="+mn-ea"/>
              <a:cs typeface="Times New Roman" pitchFamily="18" charset="0"/>
            </a:rPr>
            <a:t> and </a:t>
          </a:r>
          <a:r>
            <a:rPr lang="en-US" sz="1200">
              <a:solidFill>
                <a:schemeClr val="dk1"/>
              </a:solidFill>
              <a:latin typeface="Times New Roman" pitchFamily="18" charset="0"/>
              <a:ea typeface="+mn-ea"/>
              <a:cs typeface="Times New Roman" pitchFamily="18" charset="0"/>
            </a:rPr>
            <a:t>post assessment/survey). </a:t>
          </a:r>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Data Collection Timeframe:  </a:t>
          </a:r>
          <a:r>
            <a:rPr lang="en-US" sz="1200">
              <a:solidFill>
                <a:schemeClr val="dk1"/>
              </a:solidFill>
              <a:effectLst/>
              <a:latin typeface="Times New Roman" panose="02020603050405020304" pitchFamily="18" charset="0"/>
              <a:ea typeface="+mn-ea"/>
              <a:cs typeface="Times New Roman" panose="02020603050405020304" pitchFamily="18" charset="0"/>
            </a:rPr>
            <a:t>The time points that data are collected for assessing progress toward and achievement of the objective across the grant year (e.g., pre-, mid-, and post-assessment). </a:t>
          </a:r>
          <a:endParaRPr lang="en-US" sz="1200">
            <a:effectLst/>
            <a:latin typeface="Times New Roman" panose="02020603050405020304" pitchFamily="18" charset="0"/>
            <a:cs typeface="Times New Roman" panose="02020603050405020304" pitchFamily="18" charset="0"/>
          </a:endParaRPr>
        </a:p>
        <a:p>
          <a:r>
            <a:rPr lang="en-US" sz="1200" b="0">
              <a:solidFill>
                <a:schemeClr val="dk1"/>
              </a:solidFill>
              <a:effectLst/>
              <a:latin typeface="Times New Roman" panose="02020603050405020304" pitchFamily="18" charset="0"/>
              <a:ea typeface="+mn-ea"/>
              <a:cs typeface="Times New Roman" panose="02020603050405020304" pitchFamily="18" charset="0"/>
            </a:rPr>
            <a:t>	</a:t>
          </a:r>
          <a:r>
            <a:rPr lang="en-US" sz="1200" b="1">
              <a:solidFill>
                <a:schemeClr val="dk1"/>
              </a:solidFill>
              <a:effectLst/>
              <a:latin typeface="Times New Roman" panose="02020603050405020304" pitchFamily="18" charset="0"/>
              <a:ea typeface="+mn-ea"/>
              <a:cs typeface="Times New Roman" panose="02020603050405020304" pitchFamily="18" charset="0"/>
            </a:rPr>
            <a:t>NOTE: </a:t>
          </a:r>
          <a:r>
            <a:rPr lang="en-US" sz="1200">
              <a:solidFill>
                <a:schemeClr val="dk1"/>
              </a:solidFill>
              <a:effectLst/>
              <a:latin typeface="Times New Roman" panose="02020603050405020304" pitchFamily="18" charset="0"/>
              <a:ea typeface="+mn-ea"/>
              <a:cs typeface="Times New Roman" panose="02020603050405020304" pitchFamily="18" charset="0"/>
            </a:rPr>
            <a:t>In alignment with the 21</a:t>
          </a:r>
          <a:r>
            <a:rPr lang="en-US" sz="1200"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a:solidFill>
                <a:schemeClr val="dk1"/>
              </a:solidFill>
              <a:effectLst/>
              <a:latin typeface="Times New Roman" panose="02020603050405020304" pitchFamily="18" charset="0"/>
              <a:ea typeface="+mn-ea"/>
              <a:cs typeface="Times New Roman" panose="02020603050405020304" pitchFamily="18" charset="0"/>
            </a:rPr>
            <a:t> CCLC grant requirement to conduct </a:t>
          </a:r>
          <a:r>
            <a:rPr lang="en-US" sz="1200" b="1">
              <a:solidFill>
                <a:schemeClr val="dk1"/>
              </a:solidFill>
              <a:effectLst/>
              <a:latin typeface="Times New Roman" panose="02020603050405020304" pitchFamily="18" charset="0"/>
              <a:ea typeface="+mn-ea"/>
              <a:cs typeface="Times New Roman" panose="02020603050405020304" pitchFamily="18" charset="0"/>
            </a:rPr>
            <a:t>“Periodic evaluation (including baseline, mid-year and end-of-year assessments) to examine the 21</a:t>
          </a:r>
          <a:r>
            <a:rPr lang="en-US" sz="1200" b="1"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b="1">
              <a:solidFill>
                <a:schemeClr val="dk1"/>
              </a:solidFill>
              <a:effectLst/>
              <a:latin typeface="Times New Roman" panose="02020603050405020304" pitchFamily="18" charset="0"/>
              <a:ea typeface="+mn-ea"/>
              <a:cs typeface="Times New Roman" panose="02020603050405020304" pitchFamily="18" charset="0"/>
            </a:rPr>
            <a:t> CCLC grantee’s progress toward 	achieving its objectives,”</a:t>
          </a:r>
          <a:r>
            <a:rPr lang="en-US" sz="1200">
              <a:solidFill>
                <a:schemeClr val="dk1"/>
              </a:solidFill>
              <a:effectLst/>
              <a:latin typeface="Times New Roman" panose="02020603050405020304" pitchFamily="18" charset="0"/>
              <a:ea typeface="+mn-ea"/>
              <a:cs typeface="Times New Roman" panose="02020603050405020304" pitchFamily="18" charset="0"/>
            </a:rPr>
            <a:t> there must be at least one mid-year assessment of progress for each objective. If progress at mid-year cannot be reported for a particular objective assessment, provide a justifiable rationale   </a:t>
          </a:r>
          <a:endParaRPr lang="en-US" sz="1200">
            <a:effectLst/>
            <a:latin typeface="Times New Roman" panose="02020603050405020304" pitchFamily="18" charset="0"/>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                        (e.g., "The measure for this objective assessment is the</a:t>
          </a:r>
          <a:r>
            <a:rPr lang="en-US" sz="1200" baseline="0">
              <a:solidFill>
                <a:schemeClr val="dk1"/>
              </a:solidFill>
              <a:effectLst/>
              <a:latin typeface="Times New Roman" panose="02020603050405020304" pitchFamily="18" charset="0"/>
              <a:ea typeface="+mn-ea"/>
              <a:cs typeface="Times New Roman" panose="02020603050405020304" pitchFamily="18" charset="0"/>
            </a:rPr>
            <a:t> 21</a:t>
          </a:r>
          <a:r>
            <a:rPr lang="en-US" sz="1200"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baseline="0">
              <a:solidFill>
                <a:schemeClr val="dk1"/>
              </a:solidFill>
              <a:effectLst/>
              <a:latin typeface="Times New Roman" panose="02020603050405020304" pitchFamily="18" charset="0"/>
              <a:ea typeface="+mn-ea"/>
              <a:cs typeface="Times New Roman" panose="02020603050405020304" pitchFamily="18" charset="0"/>
            </a:rPr>
            <a:t> CCLC state </a:t>
          </a:r>
          <a:r>
            <a:rPr lang="en-US" sz="1200">
              <a:solidFill>
                <a:schemeClr val="dk1"/>
              </a:solidFill>
              <a:effectLst/>
              <a:latin typeface="Times New Roman" panose="02020603050405020304" pitchFamily="18" charset="0"/>
              <a:ea typeface="+mn-ea"/>
              <a:cs typeface="Times New Roman" panose="02020603050405020304" pitchFamily="18" charset="0"/>
            </a:rPr>
            <a:t>teacher survey of student improvement which is collected at the end of the grant year."). </a:t>
          </a:r>
          <a:endParaRPr lang="en-US" sz="1200">
            <a:effectLst/>
            <a:latin typeface="Times New Roman" panose="02020603050405020304" pitchFamily="18" charset="0"/>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  </a:t>
          </a:r>
          <a:endParaRPr lang="en-US" sz="1200">
            <a:effectLst/>
            <a:latin typeface="Times New Roman" panose="02020603050405020304" pitchFamily="18" charset="0"/>
            <a:cs typeface="Times New Roman" panose="02020603050405020304" pitchFamily="18" charset="0"/>
          </a:endParaRPr>
        </a:p>
        <a:p>
          <a:pPr lvl="0"/>
          <a:r>
            <a:rPr lang="en-US" sz="1200" b="1">
              <a:solidFill>
                <a:schemeClr val="dk1"/>
              </a:solidFill>
              <a:latin typeface="Times New Roman" pitchFamily="18" charset="0"/>
              <a:ea typeface="+mn-ea"/>
              <a:cs typeface="Times New Roman" pitchFamily="18" charset="0"/>
            </a:rPr>
            <a:t>Standard of Success: </a:t>
          </a:r>
          <a:r>
            <a:rPr lang="en-US" sz="1200">
              <a:solidFill>
                <a:schemeClr val="dk1"/>
              </a:solidFill>
              <a:latin typeface="Times New Roman" pitchFamily="18" charset="0"/>
              <a:ea typeface="+mn-ea"/>
              <a:cs typeface="Times New Roman" pitchFamily="18" charset="0"/>
            </a:rPr>
            <a:t>The standard for success on the objective assessment for determining whether the objective is achieved by the end of the year</a:t>
          </a:r>
          <a:r>
            <a:rPr lang="en-US" sz="1200" baseline="0">
              <a:solidFill>
                <a:schemeClr val="dk1"/>
              </a:solidFill>
              <a:latin typeface="Times New Roman" pitchFamily="18" charset="0"/>
              <a:ea typeface="+mn-ea"/>
              <a:cs typeface="Times New Roman" pitchFamily="18" charset="0"/>
            </a:rPr>
            <a:t> - </a:t>
          </a:r>
          <a:r>
            <a:rPr lang="en-US" sz="1200">
              <a:solidFill>
                <a:schemeClr val="dk1"/>
              </a:solidFill>
              <a:latin typeface="Times New Roman" pitchFamily="18" charset="0"/>
              <a:ea typeface="+mn-ea"/>
              <a:cs typeface="Times New Roman" pitchFamily="18" charset="0"/>
            </a:rPr>
            <a:t>specific definition for determining what level of performance is considered successful on a given measure.  </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Total Number of Participants Measured: </a:t>
          </a:r>
          <a:r>
            <a:rPr lang="en-US" sz="1200">
              <a:solidFill>
                <a:schemeClr val="dk1"/>
              </a:solidFill>
              <a:latin typeface="Times New Roman" pitchFamily="18" charset="0"/>
              <a:ea typeface="+mn-ea"/>
              <a:cs typeface="Times New Roman" pitchFamily="18" charset="0"/>
            </a:rPr>
            <a:t>Total number of participants for which assessment data are available at each of the time points measured for determining progress at mid-year (e.g., data collected for 50 students at the beginning and middle of the year). </a:t>
          </a:r>
        </a:p>
        <a:p>
          <a:r>
            <a:rPr lang="en-US" sz="1200" b="1">
              <a:solidFill>
                <a:schemeClr val="dk1"/>
              </a:solidFill>
              <a:latin typeface="Times New Roman" pitchFamily="18" charset="0"/>
              <a:ea typeface="+mn-ea"/>
              <a:cs typeface="Times New Roman" pitchFamily="18" charset="0"/>
            </a:rPr>
            <a:t> </a:t>
          </a:r>
          <a:endParaRPr lang="en-US" sz="1200" b="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Total Number of Participants Meeting Standard</a:t>
          </a:r>
          <a:r>
            <a:rPr lang="en-US" sz="1200" b="1" baseline="0">
              <a:solidFill>
                <a:schemeClr val="dk1"/>
              </a:solidFill>
              <a:latin typeface="Times New Roman" pitchFamily="18" charset="0"/>
              <a:ea typeface="+mn-ea"/>
              <a:cs typeface="Times New Roman" pitchFamily="18" charset="0"/>
            </a:rPr>
            <a:t> of </a:t>
          </a:r>
          <a:r>
            <a:rPr lang="en-US" sz="1200" b="1">
              <a:solidFill>
                <a:schemeClr val="dk1"/>
              </a:solidFill>
              <a:latin typeface="Times New Roman" pitchFamily="18" charset="0"/>
              <a:ea typeface="+mn-ea"/>
              <a:cs typeface="Times New Roman" pitchFamily="18" charset="0"/>
            </a:rPr>
            <a:t>Success: </a:t>
          </a:r>
          <a:r>
            <a:rPr lang="en-US" sz="1200">
              <a:solidFill>
                <a:schemeClr val="dk1"/>
              </a:solidFill>
              <a:latin typeface="Times New Roman" pitchFamily="18" charset="0"/>
              <a:ea typeface="+mn-ea"/>
              <a:cs typeface="Times New Roman" pitchFamily="18" charset="0"/>
            </a:rPr>
            <a:t>Total number of participants measured at each of the time points who met the standard of success as of mid-year (e.g., 35 students met the standard of success).</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Percent of Participants</a:t>
          </a:r>
          <a:r>
            <a:rPr lang="en-US" sz="1200" b="1" baseline="0">
              <a:solidFill>
                <a:schemeClr val="dk1"/>
              </a:solidFill>
              <a:latin typeface="Times New Roman" pitchFamily="18" charset="0"/>
              <a:ea typeface="+mn-ea"/>
              <a:cs typeface="Times New Roman" pitchFamily="18" charset="0"/>
            </a:rPr>
            <a:t> </a:t>
          </a:r>
          <a:r>
            <a:rPr lang="en-US" sz="1200" b="1">
              <a:solidFill>
                <a:schemeClr val="dk1"/>
              </a:solidFill>
              <a:latin typeface="Times New Roman" pitchFamily="18" charset="0"/>
              <a:ea typeface="+mn-ea"/>
              <a:cs typeface="Times New Roman" pitchFamily="18" charset="0"/>
            </a:rPr>
            <a:t>Meeting Standard of Success: </a:t>
          </a:r>
          <a:r>
            <a:rPr lang="en-US" sz="1200">
              <a:solidFill>
                <a:schemeClr val="dk1"/>
              </a:solidFill>
              <a:latin typeface="Times New Roman" pitchFamily="18" charset="0"/>
              <a:ea typeface="+mn-ea"/>
              <a:cs typeface="Times New Roman" pitchFamily="18" charset="0"/>
            </a:rPr>
            <a:t>Percentage of participants measured at each of the time points who met the standard of success as of mid-year out of the total number of participants who were measured for determining mid-year progress (e.g., 35/50 = 70% of students met the standard</a:t>
          </a:r>
          <a:r>
            <a:rPr lang="en-US" sz="1200" baseline="0">
              <a:solidFill>
                <a:schemeClr val="dk1"/>
              </a:solidFill>
              <a:latin typeface="Times New Roman" pitchFamily="18" charset="0"/>
              <a:ea typeface="+mn-ea"/>
              <a:cs typeface="Times New Roman" pitchFamily="18" charset="0"/>
            </a:rPr>
            <a:t> of </a:t>
          </a:r>
          <a:r>
            <a:rPr lang="en-US" sz="1200">
              <a:solidFill>
                <a:schemeClr val="dk1"/>
              </a:solidFill>
              <a:latin typeface="Times New Roman" pitchFamily="18" charset="0"/>
              <a:ea typeface="+mn-ea"/>
              <a:cs typeface="Times New Roman" pitchFamily="18" charset="0"/>
            </a:rPr>
            <a:t>success).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Planned Mid-Year Programmatic Changes and Rationale</a:t>
          </a:r>
          <a:r>
            <a:rPr lang="en-US" sz="1200">
              <a:solidFill>
                <a:schemeClr val="dk1"/>
              </a:solidFill>
              <a:effectLst/>
              <a:latin typeface="Times New Roman" panose="02020603050405020304" pitchFamily="18" charset="0"/>
              <a:ea typeface="+mn-ea"/>
              <a:cs typeface="Times New Roman" panose="02020603050405020304" pitchFamily="18" charset="0"/>
            </a:rPr>
            <a:t>: Describe and provide a rationale for any planned adjustments to your 21</a:t>
          </a:r>
          <a:r>
            <a:rPr lang="en-US" sz="1200" baseline="30000">
              <a:solidFill>
                <a:schemeClr val="dk1"/>
              </a:solidFill>
              <a:effectLst/>
              <a:latin typeface="Times New Roman" panose="02020603050405020304" pitchFamily="18" charset="0"/>
              <a:ea typeface="+mn-ea"/>
              <a:cs typeface="Times New Roman" panose="02020603050405020304" pitchFamily="18" charset="0"/>
            </a:rPr>
            <a:t>st</a:t>
          </a:r>
          <a:r>
            <a:rPr lang="en-US" sz="1200">
              <a:solidFill>
                <a:schemeClr val="dk1"/>
              </a:solidFill>
              <a:effectLst/>
              <a:latin typeface="Times New Roman" panose="02020603050405020304" pitchFamily="18" charset="0"/>
              <a:ea typeface="+mn-ea"/>
              <a:cs typeface="Times New Roman" panose="02020603050405020304" pitchFamily="18" charset="0"/>
            </a:rPr>
            <a:t> CCLC programming this project year. If no changes are recommended, provide a rationale for not making any programming changes. Be sure to provide data-driven evidence for your decisions. </a:t>
          </a:r>
          <a:endParaRPr lang="en-US" sz="1200">
            <a:effectLst/>
            <a:latin typeface="Times New Roman" panose="02020603050405020304" pitchFamily="18" charset="0"/>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 </a:t>
          </a:r>
          <a:endParaRPr lang="en-US" sz="1200">
            <a:effectLst/>
            <a:latin typeface="Times New Roman" panose="02020603050405020304" pitchFamily="18" charset="0"/>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Planned Mid-Year Data Collection Changes and Rationale</a:t>
          </a:r>
          <a:r>
            <a:rPr lang="en-US" sz="1200">
              <a:solidFill>
                <a:schemeClr val="dk1"/>
              </a:solidFill>
              <a:effectLst/>
              <a:latin typeface="Times New Roman" panose="02020603050405020304" pitchFamily="18" charset="0"/>
              <a:ea typeface="+mn-ea"/>
              <a:cs typeface="Times New Roman" panose="02020603050405020304" pitchFamily="18" charset="0"/>
            </a:rPr>
            <a:t>: Describe and provide a rationale for any planned adjustments to your data collection plan this project year. If no changes are recommended, provide a rationale for not making any data collection changes. Be sure to provide data-driven evidence for your decisions. </a:t>
          </a:r>
          <a:endParaRPr lang="en-US" sz="1200">
            <a:effectLst/>
            <a:latin typeface="Times New Roman" panose="02020603050405020304" pitchFamily="18" charset="0"/>
            <a:cs typeface="Times New Roman" panose="02020603050405020304" pitchFamily="18" charset="0"/>
          </a:endParaRPr>
        </a:p>
        <a:p>
          <a:endParaRPr lang="en-US" sz="1200" b="1">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NOTE: Consult your Program Development Specialist to determine whether an amendment is needed before making any proposed changes. This file does NOT constitute an amendment or approval of  proposed changes. </a:t>
          </a:r>
          <a:endParaRPr lang="en-US" sz="1200">
            <a:effectLst/>
            <a:latin typeface="Times New Roman" panose="02020603050405020304" pitchFamily="18" charset="0"/>
            <a:cs typeface="Times New Roman" panose="02020603050405020304" pitchFamily="18" charset="0"/>
          </a:endParaRPr>
        </a:p>
        <a:p>
          <a:pPr lvl="0"/>
          <a:endParaRPr lang="en-US" sz="1200">
            <a:solidFill>
              <a:schemeClr val="dk1"/>
            </a:solidFill>
            <a:latin typeface="Times New Roman" pitchFamily="18" charset="0"/>
            <a:ea typeface="+mn-ea"/>
            <a:cs typeface="Times New Roman" pitchFamily="18" charset="0"/>
          </a:endParaRPr>
        </a:p>
        <a:p>
          <a:endParaRPr lang="en-US" sz="1200">
            <a:solidFill>
              <a:schemeClr val="dk1"/>
            </a:solidFill>
            <a:latin typeface="Times New Roman" pitchFamily="18" charset="0"/>
            <a:ea typeface="+mn-ea"/>
            <a:cs typeface="Times New Roman" pitchFamily="18" charset="0"/>
          </a:endParaRPr>
        </a:p>
        <a:p>
          <a:r>
            <a:rPr lang="en-US" sz="1200" b="1" u="sng">
              <a:solidFill>
                <a:schemeClr val="dk1"/>
              </a:solidFill>
              <a:latin typeface="Times New Roman" pitchFamily="18" charset="0"/>
              <a:ea typeface="+mn-ea"/>
              <a:cs typeface="Times New Roman" pitchFamily="18" charset="0"/>
            </a:rPr>
            <a:t>General Information</a:t>
          </a:r>
        </a:p>
        <a:p>
          <a:endParaRPr lang="en-US" sz="1200">
            <a:latin typeface="Times New Roman" pitchFamily="18" charset="0"/>
            <a:cs typeface="Times New Roman" pitchFamily="18" charset="0"/>
          </a:endParaRPr>
        </a:p>
        <a:p>
          <a:pPr eaLnBrk="1" fontAlgn="auto" latinLnBrk="0" hangingPunct="1"/>
          <a:r>
            <a:rPr lang="en-US" sz="1200" baseline="0">
              <a:solidFill>
                <a:schemeClr val="dk1"/>
              </a:solidFill>
              <a:latin typeface="Times New Roman" pitchFamily="18" charset="0"/>
              <a:ea typeface="+mn-ea"/>
              <a:cs typeface="Times New Roman" pitchFamily="18" charset="0"/>
            </a:rPr>
            <a:t>Begin entering your program's data on </a:t>
          </a:r>
          <a:r>
            <a:rPr lang="en-US" sz="1200" b="1" baseline="0">
              <a:solidFill>
                <a:schemeClr val="dk1"/>
              </a:solidFill>
              <a:latin typeface="Times New Roman" pitchFamily="18" charset="0"/>
              <a:ea typeface="+mn-ea"/>
              <a:cs typeface="Times New Roman" pitchFamily="18" charset="0"/>
            </a:rPr>
            <a:t>Row 4</a:t>
          </a:r>
          <a:r>
            <a:rPr lang="en-US" sz="1200" baseline="0">
              <a:solidFill>
                <a:schemeClr val="dk1"/>
              </a:solidFill>
              <a:latin typeface="Times New Roman" pitchFamily="18" charset="0"/>
              <a:ea typeface="+mn-ea"/>
              <a:cs typeface="Times New Roman" pitchFamily="18" charset="0"/>
            </a:rPr>
            <a:t>.  Note that Rows 2 and 3 are examples provided by the Research and Evaluation Unit.</a:t>
          </a:r>
        </a:p>
        <a:p>
          <a:pPr eaLnBrk="1" fontAlgn="auto" latinLnBrk="0" hangingPunct="1"/>
          <a:endParaRPr lang="en-US" sz="1200"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Times New Roman" panose="02020603050405020304" pitchFamily="18" charset="0"/>
              <a:ea typeface="+mn-ea"/>
              <a:cs typeface="Times New Roman" panose="02020603050405020304" pitchFamily="18" charset="0"/>
            </a:rPr>
            <a:t>For each objective assessment, report</a:t>
          </a:r>
          <a:r>
            <a:rPr lang="en-US" sz="1200" baseline="0">
              <a:solidFill>
                <a:sysClr val="windowText" lastClr="000000"/>
              </a:solidFill>
              <a:effectLst/>
              <a:latin typeface="Times New Roman" panose="02020603050405020304" pitchFamily="18" charset="0"/>
              <a:ea typeface="+mn-ea"/>
              <a:cs typeface="Times New Roman" panose="02020603050405020304" pitchFamily="18" charset="0"/>
            </a:rPr>
            <a:t> the </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Standard of Success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(Column J),</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 Total Number of Participants Measured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(Column K),</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  Total Number of Participants Meeting Standard of Success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(Column L), </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Planned Programmatic Changes and Rationale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(Column N), and </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Planned Data Collection Changes and Rationale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(Column O).</a:t>
          </a:r>
          <a:r>
            <a:rPr lang="en-US" sz="12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Percent of Participants Meeting Standard of Success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(Column M) is automatically calculated.  </a:t>
          </a:r>
          <a:r>
            <a:rPr lang="en-US" sz="1200" baseline="0">
              <a:solidFill>
                <a:sysClr val="windowText" lastClr="000000"/>
              </a:solidFill>
              <a:effectLst/>
              <a:latin typeface="Times New Roman" panose="02020603050405020304" pitchFamily="18" charset="0"/>
              <a:ea typeface="+mn-ea"/>
              <a:cs typeface="Times New Roman" panose="02020603050405020304" pitchFamily="18" charset="0"/>
            </a:rPr>
            <a:t>All other columns (A-I) are pre-populated for each objective assessment based on the FDOE-approved objectives.  These columns </a:t>
          </a:r>
          <a:r>
            <a:rPr lang="en-US" sz="1200" b="1" u="sng" baseline="0">
              <a:solidFill>
                <a:sysClr val="windowText" lastClr="000000"/>
              </a:solidFill>
              <a:effectLst/>
              <a:latin typeface="Times New Roman" panose="02020603050405020304" pitchFamily="18" charset="0"/>
              <a:ea typeface="+mn-ea"/>
              <a:cs typeface="Times New Roman" panose="02020603050405020304" pitchFamily="18" charset="0"/>
            </a:rPr>
            <a:t>cannot</a:t>
          </a:r>
          <a:r>
            <a:rPr lang="en-US" sz="1200" baseline="0">
              <a:solidFill>
                <a:sysClr val="windowText" lastClr="000000"/>
              </a:solidFill>
              <a:effectLst/>
              <a:latin typeface="Times New Roman" panose="02020603050405020304" pitchFamily="18" charset="0"/>
              <a:ea typeface="+mn-ea"/>
              <a:cs typeface="Times New Roman" panose="02020603050405020304" pitchFamily="18" charset="0"/>
            </a:rPr>
            <a:t> be edited in the </a:t>
          </a:r>
          <a:r>
            <a:rPr lang="en-US" sz="1200" b="1" baseline="0">
              <a:solidFill>
                <a:sysClr val="windowText" lastClr="000000"/>
              </a:solidFill>
              <a:effectLst/>
              <a:latin typeface="Times New Roman" panose="02020603050405020304" pitchFamily="18" charset="0"/>
              <a:ea typeface="+mn-ea"/>
              <a:cs typeface="Times New Roman" panose="02020603050405020304" pitchFamily="18" charset="0"/>
            </a:rPr>
            <a:t>Mid-Year Data/Formative Summary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spreads</a:t>
          </a:r>
          <a:r>
            <a:rPr lang="en-US" sz="1200" baseline="0">
              <a:solidFill>
                <a:sysClr val="windowText" lastClr="000000"/>
              </a:solidFill>
              <a:effectLst/>
              <a:latin typeface="Times New Roman" panose="02020603050405020304" pitchFamily="18" charset="0"/>
              <a:ea typeface="+mn-ea"/>
              <a:cs typeface="Times New Roman" panose="02020603050405020304" pitchFamily="18" charset="0"/>
            </a:rPr>
            <a:t>heet.</a:t>
          </a:r>
          <a:endParaRPr lang="en-US" sz="1200">
            <a:solidFill>
              <a:sysClr val="windowText" lastClr="000000"/>
            </a:solidFill>
            <a:effectLst/>
            <a:latin typeface="Times New Roman" panose="02020603050405020304" pitchFamily="18" charset="0"/>
            <a:cs typeface="Times New Roman" panose="02020603050405020304" pitchFamily="18" charset="0"/>
          </a:endParaRPr>
        </a:p>
        <a:p>
          <a:pPr eaLnBrk="1" fontAlgn="auto" latinLnBrk="0" hangingPunct="1"/>
          <a:endParaRPr lang="en-US" sz="1200" baseline="0">
            <a:solidFill>
              <a:schemeClr val="dk1"/>
            </a:solidFill>
            <a:latin typeface="Times New Roman" pitchFamily="18" charset="0"/>
            <a:ea typeface="+mn-ea"/>
            <a:cs typeface="Times New Roman" pitchFamily="18" charset="0"/>
          </a:endParaRPr>
        </a:p>
        <a:p>
          <a:pPr eaLnBrk="1" fontAlgn="auto" latinLnBrk="0" hangingPunct="1"/>
          <a:r>
            <a:rPr lang="en-US" sz="1200" baseline="0">
              <a:solidFill>
                <a:schemeClr val="dk1"/>
              </a:solidFill>
              <a:latin typeface="Times New Roman" pitchFamily="18" charset="0"/>
              <a:ea typeface="+mn-ea"/>
              <a:cs typeface="Times New Roman" pitchFamily="18" charset="0"/>
            </a:rPr>
            <a:t>Please note that if you press the </a:t>
          </a:r>
          <a:r>
            <a:rPr lang="en-US" sz="1200" b="1" baseline="0">
              <a:solidFill>
                <a:schemeClr val="dk1"/>
              </a:solidFill>
              <a:latin typeface="Times New Roman" pitchFamily="18" charset="0"/>
              <a:ea typeface="+mn-ea"/>
              <a:cs typeface="Times New Roman" pitchFamily="18" charset="0"/>
            </a:rPr>
            <a:t>"Tab" </a:t>
          </a:r>
          <a:r>
            <a:rPr lang="en-US" sz="1200" baseline="0">
              <a:solidFill>
                <a:schemeClr val="dk1"/>
              </a:solidFill>
              <a:latin typeface="Times New Roman" pitchFamily="18" charset="0"/>
              <a:ea typeface="+mn-ea"/>
              <a:cs typeface="Times New Roman" pitchFamily="18" charset="0"/>
            </a:rPr>
            <a:t>button on your keyboard after entering data in </a:t>
          </a:r>
          <a:r>
            <a:rPr lang="en-US" sz="1200" b="1" baseline="0">
              <a:solidFill>
                <a:schemeClr val="dk1"/>
              </a:solidFill>
              <a:effectLst/>
              <a:latin typeface="Times New Roman" panose="02020603050405020304" pitchFamily="18" charset="0"/>
              <a:ea typeface="+mn-ea"/>
              <a:cs typeface="Times New Roman" panose="02020603050405020304" pitchFamily="18" charset="0"/>
            </a:rPr>
            <a:t>Planned Data Collection Changes and Rationale </a:t>
          </a:r>
          <a:r>
            <a:rPr lang="en-US" sz="1200" b="0" baseline="0">
              <a:solidFill>
                <a:schemeClr val="dk1"/>
              </a:solidFill>
              <a:effectLst/>
              <a:latin typeface="Times New Roman" panose="02020603050405020304" pitchFamily="18" charset="0"/>
              <a:ea typeface="+mn-ea"/>
              <a:cs typeface="Times New Roman" panose="02020603050405020304" pitchFamily="18" charset="0"/>
            </a:rPr>
            <a:t>(Column O)</a:t>
          </a:r>
          <a:r>
            <a:rPr lang="en-US" sz="1200" b="0" baseline="0">
              <a:solidFill>
                <a:schemeClr val="dk1"/>
              </a:solidFill>
              <a:latin typeface="Times New Roman" pitchFamily="18" charset="0"/>
              <a:ea typeface="+mn-ea"/>
              <a:cs typeface="Times New Roman" pitchFamily="18" charset="0"/>
            </a:rPr>
            <a:t>, the cursor will automatically move to the next row.</a:t>
          </a:r>
        </a:p>
        <a:p>
          <a:pPr eaLnBrk="1" fontAlgn="auto" latinLnBrk="0" hangingPunct="1"/>
          <a:endParaRPr lang="en-US" sz="1200" b="0" baseline="0">
            <a:solidFill>
              <a:schemeClr val="dk1"/>
            </a:solidFill>
            <a:latin typeface="Times New Roman" pitchFamily="18" charset="0"/>
            <a:ea typeface="+mn-ea"/>
            <a:cs typeface="Times New Roman" pitchFamily="18" charset="0"/>
          </a:endParaRPr>
        </a:p>
        <a:p>
          <a:pPr algn="ctr" eaLnBrk="1" fontAlgn="auto" latinLnBrk="0" hangingPunct="1"/>
          <a:r>
            <a:rPr lang="en-US" sz="1600" b="1" baseline="0">
              <a:solidFill>
                <a:schemeClr val="dk1"/>
              </a:solidFill>
              <a:latin typeface="Times New Roman" pitchFamily="18" charset="0"/>
              <a:ea typeface="+mn-ea"/>
              <a:cs typeface="Times New Roman" pitchFamily="18" charset="0"/>
            </a:rPr>
            <a:t>REMINDER: For the Mid-Year Data Report/Formative Evaluation Summary deliverable, you will report data based on </a:t>
          </a:r>
          <a:r>
            <a:rPr lang="en-US" sz="1600" b="1" u="sng" baseline="0">
              <a:solidFill>
                <a:schemeClr val="dk1"/>
              </a:solidFill>
              <a:latin typeface="Times New Roman" pitchFamily="18" charset="0"/>
              <a:ea typeface="+mn-ea"/>
              <a:cs typeface="Times New Roman" pitchFamily="18" charset="0"/>
            </a:rPr>
            <a:t>ALL</a:t>
          </a:r>
          <a:r>
            <a:rPr lang="en-US" sz="1600" b="1" u="none" baseline="0">
              <a:solidFill>
                <a:schemeClr val="dk1"/>
              </a:solidFill>
              <a:latin typeface="Times New Roman" pitchFamily="18" charset="0"/>
              <a:ea typeface="+mn-ea"/>
              <a:cs typeface="Times New Roman" pitchFamily="18" charset="0"/>
            </a:rPr>
            <a:t> participants.  </a:t>
          </a:r>
        </a:p>
        <a:p>
          <a:pPr algn="ctr" eaLnBrk="1" fontAlgn="auto" latinLnBrk="0" hangingPunct="1"/>
          <a:r>
            <a:rPr lang="en-US" sz="1600" b="1" u="none" baseline="0">
              <a:solidFill>
                <a:schemeClr val="dk1"/>
              </a:solidFill>
              <a:latin typeface="Times New Roman" pitchFamily="18" charset="0"/>
              <a:ea typeface="+mn-ea"/>
              <a:cs typeface="Times New Roman" pitchFamily="18" charset="0"/>
            </a:rPr>
            <a:t>At the time of this deliverable, you will not know how many total participants are regularly participating (30 days or more).</a:t>
          </a:r>
          <a:endParaRPr lang="en-US" sz="1600" b="1">
            <a:solidFill>
              <a:schemeClr val="dk1"/>
            </a:solidFill>
            <a:latin typeface="Times New Roman" pitchFamily="18" charset="0"/>
            <a:ea typeface="+mn-ea"/>
            <a:cs typeface="Times New Roman" pitchFamily="18" charset="0"/>
          </a:endParaRPr>
        </a:p>
        <a:p>
          <a:pPr algn="ctr"/>
          <a:endParaRPr lang="en-US" sz="1400" b="1">
            <a:solidFill>
              <a:schemeClr val="dk1"/>
            </a:solidFill>
            <a:latin typeface="+mn-lt"/>
            <a:ea typeface="+mn-ea"/>
            <a:cs typeface="+mn-cs"/>
          </a:endParaRPr>
        </a:p>
        <a:p>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br>
            <a:rPr lang="en-US" sz="1100" b="1">
              <a:solidFill>
                <a:schemeClr val="dk1"/>
              </a:solidFill>
              <a:latin typeface="+mn-lt"/>
              <a:ea typeface="+mn-ea"/>
              <a:cs typeface="+mn-cs"/>
            </a:rPr>
          </a:br>
          <a:endParaRPr lang="en-US" sz="120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1381037</xdr:colOff>
      <xdr:row>1</xdr:row>
      <xdr:rowOff>2116400</xdr:rowOff>
    </xdr:from>
    <xdr:to>
      <xdr:col>1</xdr:col>
      <xdr:colOff>689892</xdr:colOff>
      <xdr:row>2</xdr:row>
      <xdr:rowOff>96213</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rot="18989510">
          <a:off x="1381037" y="3517135"/>
          <a:ext cx="1292296" cy="646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5</xdr:col>
      <xdr:colOff>13754</xdr:colOff>
      <xdr:row>1</xdr:row>
      <xdr:rowOff>2068783</xdr:rowOff>
    </xdr:from>
    <xdr:to>
      <xdr:col>5</xdr:col>
      <xdr:colOff>1160462</xdr:colOff>
      <xdr:row>1</xdr:row>
      <xdr:rowOff>2632591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rot="19010702">
          <a:off x="12721225" y="3469518"/>
          <a:ext cx="1146708" cy="563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6</xdr:col>
      <xdr:colOff>2550652</xdr:colOff>
      <xdr:row>1</xdr:row>
      <xdr:rowOff>2099215</xdr:rowOff>
    </xdr:from>
    <xdr:to>
      <xdr:col>7</xdr:col>
      <xdr:colOff>618582</xdr:colOff>
      <xdr:row>2</xdr:row>
      <xdr:rowOff>30186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rot="19010702">
          <a:off x="17577740" y="3499950"/>
          <a:ext cx="1149548" cy="597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10</xdr:col>
      <xdr:colOff>1064067</xdr:colOff>
      <xdr:row>1</xdr:row>
      <xdr:rowOff>2024398</xdr:rowOff>
    </xdr:from>
    <xdr:to>
      <xdr:col>11</xdr:col>
      <xdr:colOff>540100</xdr:colOff>
      <xdr:row>1</xdr:row>
      <xdr:rowOff>2648545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rot="19010702">
          <a:off x="26949655" y="3425133"/>
          <a:ext cx="1257769" cy="624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13</xdr:col>
      <xdr:colOff>2916281</xdr:colOff>
      <xdr:row>1</xdr:row>
      <xdr:rowOff>1995937</xdr:rowOff>
    </xdr:from>
    <xdr:to>
      <xdr:col>14</xdr:col>
      <xdr:colOff>258244</xdr:colOff>
      <xdr:row>1</xdr:row>
      <xdr:rowOff>2457514</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rot="19010702">
          <a:off x="34102252" y="3396672"/>
          <a:ext cx="1387286" cy="461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3</xdr:col>
      <xdr:colOff>76507</xdr:colOff>
      <xdr:row>1</xdr:row>
      <xdr:rowOff>2041889</xdr:rowOff>
    </xdr:from>
    <xdr:to>
      <xdr:col>3</xdr:col>
      <xdr:colOff>1223215</xdr:colOff>
      <xdr:row>1</xdr:row>
      <xdr:rowOff>2605697</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rot="19010702">
          <a:off x="8424889" y="3442624"/>
          <a:ext cx="1146708" cy="563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8</xdr:col>
      <xdr:colOff>1147789</xdr:colOff>
      <xdr:row>1</xdr:row>
      <xdr:rowOff>2071025</xdr:rowOff>
    </xdr:from>
    <xdr:to>
      <xdr:col>9</xdr:col>
      <xdr:colOff>647233</xdr:colOff>
      <xdr:row>1</xdr:row>
      <xdr:rowOff>2634833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rot="19010702">
          <a:off x="22338113" y="3471760"/>
          <a:ext cx="1146708" cy="563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104775</xdr:rowOff>
    </xdr:from>
    <xdr:to>
      <xdr:col>23</xdr:col>
      <xdr:colOff>447675</xdr:colOff>
      <xdr:row>50</xdr:row>
      <xdr:rowOff>171450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8575" y="104775"/>
          <a:ext cx="14439900" cy="95916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Times New Roman" pitchFamily="18" charset="0"/>
              <a:ea typeface="+mn-ea"/>
              <a:cs typeface="Times New Roman" pitchFamily="18" charset="0"/>
            </a:rPr>
            <a:t>2018-2019</a:t>
          </a:r>
        </a:p>
        <a:p>
          <a:pPr algn="ctr"/>
          <a:r>
            <a:rPr lang="en-US" sz="1200" b="1">
              <a:solidFill>
                <a:schemeClr val="dk1"/>
              </a:solidFill>
              <a:latin typeface="Times New Roman" pitchFamily="18" charset="0"/>
              <a:ea typeface="+mn-ea"/>
              <a:cs typeface="Times New Roman" pitchFamily="18" charset="0"/>
            </a:rPr>
            <a:t>21</a:t>
          </a:r>
          <a:r>
            <a:rPr lang="en-US" sz="1200" b="1" baseline="30000">
              <a:solidFill>
                <a:schemeClr val="dk1"/>
              </a:solidFill>
              <a:latin typeface="Times New Roman" pitchFamily="18" charset="0"/>
              <a:ea typeface="+mn-ea"/>
              <a:cs typeface="Times New Roman" pitchFamily="18" charset="0"/>
            </a:rPr>
            <a:t>st</a:t>
          </a:r>
          <a:r>
            <a:rPr lang="en-US" sz="1200" b="1">
              <a:solidFill>
                <a:schemeClr val="dk1"/>
              </a:solidFill>
              <a:latin typeface="Times New Roman" pitchFamily="18" charset="0"/>
              <a:ea typeface="+mn-ea"/>
              <a:cs typeface="Times New Roman" pitchFamily="18" charset="0"/>
            </a:rPr>
            <a:t> CCLC EVIDENCE OF PROGRAM MODIFICATION BASED ON FORMATIVE EVALUATION SUMMARY</a:t>
          </a:r>
          <a:endParaRPr lang="en-US" sz="1200">
            <a:solidFill>
              <a:schemeClr val="dk1"/>
            </a:solidFill>
            <a:latin typeface="Times New Roman" pitchFamily="18" charset="0"/>
            <a:ea typeface="+mn-ea"/>
            <a:cs typeface="Times New Roman" pitchFamily="18" charset="0"/>
          </a:endParaRPr>
        </a:p>
        <a:p>
          <a:pPr algn="ctr"/>
          <a:r>
            <a:rPr lang="en-US" sz="1200" b="1">
              <a:solidFill>
                <a:schemeClr val="dk1"/>
              </a:solidFill>
              <a:latin typeface="Times New Roman" pitchFamily="18" charset="0"/>
              <a:ea typeface="+mn-ea"/>
              <a:cs typeface="Times New Roman" pitchFamily="18" charset="0"/>
            </a:rPr>
            <a:t>(April 2019 Reporting Period)</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u="sng">
              <a:solidFill>
                <a:schemeClr val="dk1"/>
              </a:solidFill>
              <a:latin typeface="Times New Roman" pitchFamily="18" charset="0"/>
              <a:ea typeface="+mn-ea"/>
              <a:cs typeface="Times New Roman" pitchFamily="18" charset="0"/>
            </a:rPr>
            <a:t>Evidence of Program Modification Based on Formative Evaluation Summary Requirements</a:t>
          </a:r>
          <a:endParaRPr lang="en-US" sz="1200">
            <a:solidFill>
              <a:schemeClr val="dk1"/>
            </a:solidFill>
            <a:latin typeface="Times New Roman" pitchFamily="18" charset="0"/>
            <a:ea typeface="+mn-ea"/>
            <a:cs typeface="Times New Roman" pitchFamily="18" charset="0"/>
          </a:endParaRPr>
        </a:p>
        <a:p>
          <a:r>
            <a:rPr lang="en-US" sz="1200" b="1" u="none" strike="noStrike">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The Evidence of Program Modification Based on Formative Evaluation Summary is an April 2019 deliverable.  </a:t>
          </a:r>
          <a:r>
            <a:rPr lang="en-US" sz="1200">
              <a:solidFill>
                <a:schemeClr val="dk1"/>
              </a:solidFill>
              <a:effectLst/>
              <a:latin typeface="Times New Roman" panose="02020603050405020304" pitchFamily="18" charset="0"/>
              <a:ea typeface="+mn-ea"/>
              <a:cs typeface="Times New Roman" panose="02020603050405020304" pitchFamily="18" charset="0"/>
            </a:rPr>
            <a:t>It must be submitted via email to the program's</a:t>
          </a:r>
          <a:r>
            <a:rPr lang="en-US" sz="1200" baseline="0">
              <a:solidFill>
                <a:schemeClr val="dk1"/>
              </a:solidFill>
              <a:effectLst/>
              <a:latin typeface="Times New Roman" panose="02020603050405020304" pitchFamily="18" charset="0"/>
              <a:ea typeface="+mn-ea"/>
              <a:cs typeface="Times New Roman" panose="02020603050405020304" pitchFamily="18" charset="0"/>
            </a:rPr>
            <a:t> assigned Program Development Specialist (PDS)</a:t>
          </a:r>
          <a:r>
            <a:rPr lang="en-US" sz="1200">
              <a:solidFill>
                <a:schemeClr val="dk1"/>
              </a:solidFill>
              <a:effectLst/>
              <a:latin typeface="Times New Roman" panose="02020603050405020304" pitchFamily="18" charset="0"/>
              <a:ea typeface="+mn-ea"/>
              <a:cs typeface="Times New Roman" panose="02020603050405020304" pitchFamily="18" charset="0"/>
            </a:rPr>
            <a:t>, being fully compliant with the reporting requirements by</a:t>
          </a:r>
          <a:r>
            <a:rPr lang="en-US" sz="1200">
              <a:solidFill>
                <a:schemeClr val="dk1"/>
              </a:solidFill>
              <a:latin typeface="Times New Roman" pitchFamily="18" charset="0"/>
              <a:ea typeface="+mn-ea"/>
              <a:cs typeface="Times New Roman" pitchFamily="18" charset="0"/>
            </a:rPr>
            <a:t> May 15, 2019.  A submission date of</a:t>
          </a:r>
          <a:r>
            <a:rPr lang="en-US" sz="1200" b="1">
              <a:solidFill>
                <a:schemeClr val="dk1"/>
              </a:solidFill>
              <a:latin typeface="Times New Roman" pitchFamily="18" charset="0"/>
              <a:ea typeface="+mn-ea"/>
              <a:cs typeface="Times New Roman" pitchFamily="18" charset="0"/>
            </a:rPr>
            <a:t> April 30, 2019</a:t>
          </a:r>
          <a:r>
            <a:rPr lang="en-US" sz="1200">
              <a:solidFill>
                <a:schemeClr val="dk1"/>
              </a:solidFill>
              <a:latin typeface="Times New Roman" pitchFamily="18" charset="0"/>
              <a:ea typeface="+mn-ea"/>
              <a:cs typeface="Times New Roman" pitchFamily="18" charset="0"/>
            </a:rPr>
            <a:t> is recommended to ensure sufficient time for the review and approval process. </a:t>
          </a: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For this deliverable, provide evidence of any enhancements or changes made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 based on the formative evaluation conducted to assess mid-year progress on program objectives. For each proposed change to programming or data collection detailed in the Mid-Year Data Report/Formative Evaluation Summary deliverable, provide a narrative summarizing changes that have been implemented. Changes may include but are not limited to any FDOE approved program/budget amendment(s), documentation of staff training(s), revised weekly activity schedule(s), documented implementation of new curricula, and documented changes to staff composition. For changes that are on-going throughout the year, some action toward accomplishing the proposed changes must still be documented along with a rationale for why the remaining adjustments must occur later in the year (be sure to describe what and when remaining changes will occur). If no action has been taken toward implementing the planned modifications, provide a rationale for why no progress has been made to date. </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Mid-Year Programmatic Changes Made and Rationale</a:t>
          </a:r>
          <a:r>
            <a:rPr lang="en-US" sz="1200">
              <a:solidFill>
                <a:schemeClr val="dk1"/>
              </a:solidFill>
              <a:latin typeface="Times New Roman" pitchFamily="18" charset="0"/>
              <a:ea typeface="+mn-ea"/>
              <a:cs typeface="Times New Roman" pitchFamily="18" charset="0"/>
            </a:rPr>
            <a:t>: Describe any changes implemented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programming this project year per your formative evaluation. If planned changes did not occur, provide a rationale. </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Mid-Year Data Collection Changes Made and Rationale</a:t>
          </a:r>
          <a:r>
            <a:rPr lang="en-US" sz="1200">
              <a:solidFill>
                <a:schemeClr val="dk1"/>
              </a:solidFill>
              <a:latin typeface="Times New Roman" pitchFamily="18" charset="0"/>
              <a:ea typeface="+mn-ea"/>
              <a:cs typeface="Times New Roman" pitchFamily="18" charset="0"/>
            </a:rPr>
            <a:t>: Describe any changes implemented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data collection plan this project year per your formative evaluation. If planned changes did not occur, provide a rationale. </a:t>
          </a:r>
        </a:p>
        <a:p>
          <a:r>
            <a:rPr lang="en-US" sz="1200">
              <a:solidFill>
                <a:schemeClr val="dk1"/>
              </a:solidFill>
              <a:latin typeface="Times New Roman" pitchFamily="18" charset="0"/>
              <a:ea typeface="+mn-ea"/>
              <a:cs typeface="Times New Roman" pitchFamily="18"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latin typeface="Times New Roman" pitchFamily="18" charset="0"/>
              <a:ea typeface="+mn-ea"/>
              <a:cs typeface="Times New Roman" pitchFamily="18" charset="0"/>
            </a:rPr>
            <a:t>NOTE: Consult your Program Development Specialist to determine whether an amendment is needed before making any proposed changes. This file</a:t>
          </a:r>
          <a:r>
            <a:rPr lang="en-US" sz="1200" b="1" baseline="0">
              <a:solidFill>
                <a:schemeClr val="dk1"/>
              </a:solidFill>
              <a:latin typeface="Times New Roman" pitchFamily="18" charset="0"/>
              <a:ea typeface="+mn-ea"/>
              <a:cs typeface="Times New Roman" pitchFamily="18" charset="0"/>
            </a:rPr>
            <a:t> </a:t>
          </a:r>
          <a:r>
            <a:rPr lang="en-US" sz="1200" b="1">
              <a:solidFill>
                <a:schemeClr val="dk1"/>
              </a:solidFill>
              <a:latin typeface="Times New Roman" pitchFamily="18" charset="0"/>
              <a:ea typeface="+mn-ea"/>
              <a:cs typeface="Times New Roman" pitchFamily="18" charset="0"/>
            </a:rPr>
            <a:t>does NOT constitute an amendment or approval of  proposed changes. </a:t>
          </a:r>
          <a:endParaRPr lang="en-US" sz="1200">
            <a:solidFill>
              <a:schemeClr val="dk1"/>
            </a:solidFill>
            <a:latin typeface="Times New Roman" pitchFamily="18" charset="0"/>
            <a:ea typeface="+mn-ea"/>
            <a:cs typeface="Times New Roman" pitchFamily="18" charset="0"/>
          </a:endParaRPr>
        </a:p>
        <a:p>
          <a:br>
            <a:rPr lang="en-US" sz="1200">
              <a:solidFill>
                <a:schemeClr val="dk1"/>
              </a:solidFill>
              <a:latin typeface="Times New Roman" pitchFamily="18" charset="0"/>
              <a:ea typeface="+mn-ea"/>
              <a:cs typeface="Times New Roman" pitchFamily="18" charset="0"/>
            </a:rPr>
          </a:br>
          <a:r>
            <a:rPr lang="en-US" sz="1200" b="1" u="sng">
              <a:solidFill>
                <a:schemeClr val="dk1"/>
              </a:solidFill>
              <a:latin typeface="Times New Roman" pitchFamily="18" charset="0"/>
              <a:ea typeface="+mn-ea"/>
              <a:cs typeface="Times New Roman" pitchFamily="18" charset="0"/>
            </a:rPr>
            <a:t>General Information</a:t>
          </a:r>
        </a:p>
        <a:p>
          <a:endParaRPr lang="en-US" sz="120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Times New Roman" panose="02020603050405020304" pitchFamily="18" charset="0"/>
              <a:ea typeface="+mn-ea"/>
              <a:cs typeface="Times New Roman" panose="02020603050405020304" pitchFamily="18" charset="0"/>
            </a:rPr>
            <a:t>Begin entering your program's data on </a:t>
          </a:r>
          <a:r>
            <a:rPr lang="en-US" sz="1200" b="1" baseline="0">
              <a:solidFill>
                <a:schemeClr val="dk1"/>
              </a:solidFill>
              <a:effectLst/>
              <a:latin typeface="Times New Roman" panose="02020603050405020304" pitchFamily="18" charset="0"/>
              <a:ea typeface="+mn-ea"/>
              <a:cs typeface="Times New Roman" panose="02020603050405020304" pitchFamily="18" charset="0"/>
            </a:rPr>
            <a:t>Row 4</a:t>
          </a:r>
          <a:r>
            <a:rPr lang="en-US" sz="1200" baseline="0">
              <a:solidFill>
                <a:schemeClr val="dk1"/>
              </a:solidFill>
              <a:effectLst/>
              <a:latin typeface="Times New Roman" panose="02020603050405020304" pitchFamily="18" charset="0"/>
              <a:ea typeface="+mn-ea"/>
              <a:cs typeface="Times New Roman" panose="02020603050405020304" pitchFamily="18" charset="0"/>
            </a:rPr>
            <a:t>.  Note that Rows 2 and 3 are examples provided by the Research and Evaluation Unit.</a:t>
          </a:r>
          <a:endParaRPr lang="en-US" sz="1200">
            <a:effectLst/>
            <a:latin typeface="Times New Roman" panose="02020603050405020304" pitchFamily="18" charset="0"/>
            <a:cs typeface="Times New Roman" panose="02020603050405020304" pitchFamily="18" charset="0"/>
          </a:endParaRP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For each objective assessment, report</a:t>
          </a:r>
          <a:r>
            <a:rPr lang="en-US" sz="1200" baseline="0">
              <a:solidFill>
                <a:schemeClr val="dk1"/>
              </a:solidFill>
              <a:latin typeface="Times New Roman" pitchFamily="18" charset="0"/>
              <a:ea typeface="+mn-ea"/>
              <a:cs typeface="Times New Roman" pitchFamily="18" charset="0"/>
            </a:rPr>
            <a:t> the </a:t>
          </a:r>
          <a:r>
            <a:rPr lang="en-US" sz="1200" b="1" baseline="0">
              <a:solidFill>
                <a:schemeClr val="dk1"/>
              </a:solidFill>
              <a:latin typeface="Times New Roman" pitchFamily="18" charset="0"/>
              <a:ea typeface="+mn-ea"/>
              <a:cs typeface="Times New Roman" pitchFamily="18" charset="0"/>
            </a:rPr>
            <a:t>Mid-Year Programmatic Changes Made and Rationale </a:t>
          </a:r>
          <a:r>
            <a:rPr lang="en-US" sz="1200" baseline="0">
              <a:solidFill>
                <a:schemeClr val="dk1"/>
              </a:solidFill>
              <a:latin typeface="Times New Roman" pitchFamily="18" charset="0"/>
              <a:ea typeface="+mn-ea"/>
              <a:cs typeface="Times New Roman" pitchFamily="18" charset="0"/>
            </a:rPr>
            <a:t>(Column H) and the </a:t>
          </a:r>
          <a:r>
            <a:rPr lang="en-US" sz="1200" b="1" baseline="0">
              <a:solidFill>
                <a:schemeClr val="dk1"/>
              </a:solidFill>
              <a:latin typeface="Times New Roman" pitchFamily="18" charset="0"/>
              <a:ea typeface="+mn-ea"/>
              <a:cs typeface="Times New Roman" pitchFamily="18" charset="0"/>
            </a:rPr>
            <a:t>Mid-Year Data Collection Changes Made and Rationale </a:t>
          </a:r>
          <a:r>
            <a:rPr lang="en-US" sz="1200" baseline="0">
              <a:solidFill>
                <a:schemeClr val="dk1"/>
              </a:solidFill>
              <a:latin typeface="Times New Roman" pitchFamily="18" charset="0"/>
              <a:ea typeface="+mn-ea"/>
              <a:cs typeface="Times New Roman" pitchFamily="18" charset="0"/>
            </a:rPr>
            <a:t>(Column I).  All other columns (A-G) are automatically populated for each objective assessment.  These columns </a:t>
          </a:r>
          <a:r>
            <a:rPr lang="en-US" sz="1200" b="1" u="sng" baseline="0">
              <a:solidFill>
                <a:schemeClr val="dk1"/>
              </a:solidFill>
              <a:latin typeface="Times New Roman" pitchFamily="18" charset="0"/>
              <a:ea typeface="+mn-ea"/>
              <a:cs typeface="Times New Roman" pitchFamily="18" charset="0"/>
            </a:rPr>
            <a:t>cannot</a:t>
          </a:r>
          <a:r>
            <a:rPr lang="en-US" sz="1200" baseline="0">
              <a:solidFill>
                <a:schemeClr val="dk1"/>
              </a:solidFill>
              <a:latin typeface="Times New Roman" pitchFamily="18" charset="0"/>
              <a:ea typeface="+mn-ea"/>
              <a:cs typeface="Times New Roman" pitchFamily="18" charset="0"/>
            </a:rPr>
            <a:t> be edited in the </a:t>
          </a:r>
          <a:r>
            <a:rPr lang="en-US" sz="1200" b="1" baseline="0">
              <a:solidFill>
                <a:schemeClr val="dk1"/>
              </a:solidFill>
              <a:latin typeface="Times New Roman" pitchFamily="18" charset="0"/>
              <a:ea typeface="+mn-ea"/>
              <a:cs typeface="Times New Roman" pitchFamily="18" charset="0"/>
            </a:rPr>
            <a:t>Formative Modifications </a:t>
          </a:r>
          <a:r>
            <a:rPr lang="en-US" sz="1200" baseline="0">
              <a:solidFill>
                <a:schemeClr val="dk1"/>
              </a:solidFill>
              <a:latin typeface="Times New Roman" pitchFamily="18" charset="0"/>
              <a:ea typeface="+mn-ea"/>
              <a:cs typeface="Times New Roman" pitchFamily="18" charset="0"/>
            </a:rPr>
            <a:t>worksheet.</a:t>
          </a:r>
        </a:p>
        <a:p>
          <a:endParaRPr lang="en-US" sz="1200" baseline="0">
            <a:solidFill>
              <a:schemeClr val="dk1"/>
            </a:solidFill>
            <a:latin typeface="Times New Roman" pitchFamily="18" charset="0"/>
            <a:ea typeface="+mn-ea"/>
            <a:cs typeface="Times New Roman" pitchFamily="18" charset="0"/>
          </a:endParaRPr>
        </a:p>
        <a:p>
          <a:endParaRPr lang="en-US" sz="120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1268610</xdr:colOff>
      <xdr:row>1</xdr:row>
      <xdr:rowOff>1916940</xdr:rowOff>
    </xdr:from>
    <xdr:to>
      <xdr:col>1</xdr:col>
      <xdr:colOff>987008</xdr:colOff>
      <xdr:row>1</xdr:row>
      <xdr:rowOff>2590497</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rot="19010702">
          <a:off x="1268610" y="2431290"/>
          <a:ext cx="1394798" cy="67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2</xdr:col>
      <xdr:colOff>684897</xdr:colOff>
      <xdr:row>1</xdr:row>
      <xdr:rowOff>1899245</xdr:rowOff>
    </xdr:from>
    <xdr:to>
      <xdr:col>3</xdr:col>
      <xdr:colOff>273454</xdr:colOff>
      <xdr:row>1</xdr:row>
      <xdr:rowOff>2572802</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rot="19010702">
          <a:off x="5955397" y="2417828"/>
          <a:ext cx="1303057" cy="67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7</xdr:col>
      <xdr:colOff>2781861</xdr:colOff>
      <xdr:row>1</xdr:row>
      <xdr:rowOff>1920154</xdr:rowOff>
    </xdr:from>
    <xdr:to>
      <xdr:col>8</xdr:col>
      <xdr:colOff>430377</xdr:colOff>
      <xdr:row>1</xdr:row>
      <xdr:rowOff>2547654</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rot="19010702">
          <a:off x="19145811" y="2434504"/>
          <a:ext cx="1496616" cy="62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5</xdr:col>
      <xdr:colOff>2668015</xdr:colOff>
      <xdr:row>1</xdr:row>
      <xdr:rowOff>1995181</xdr:rowOff>
    </xdr:from>
    <xdr:to>
      <xdr:col>6</xdr:col>
      <xdr:colOff>54283</xdr:colOff>
      <xdr:row>2</xdr:row>
      <xdr:rowOff>1738</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rot="19010702">
          <a:off x="13547682" y="2513764"/>
          <a:ext cx="1249184" cy="67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47624</xdr:rowOff>
    </xdr:from>
    <xdr:to>
      <xdr:col>23</xdr:col>
      <xdr:colOff>219075</xdr:colOff>
      <xdr:row>70</xdr:row>
      <xdr:rowOff>76200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8575" y="47624"/>
          <a:ext cx="14211300" cy="13363576"/>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Times New Roman" pitchFamily="18" charset="0"/>
              <a:ea typeface="+mn-ea"/>
              <a:cs typeface="Times New Roman" pitchFamily="18" charset="0"/>
            </a:rPr>
            <a:t>2018-2019</a:t>
          </a:r>
        </a:p>
        <a:p>
          <a:pPr algn="ctr"/>
          <a:r>
            <a:rPr lang="en-US" sz="1200" b="1">
              <a:solidFill>
                <a:schemeClr val="dk1"/>
              </a:solidFill>
              <a:latin typeface="Times New Roman" pitchFamily="18" charset="0"/>
              <a:ea typeface="+mn-ea"/>
              <a:cs typeface="Times New Roman" pitchFamily="18" charset="0"/>
            </a:rPr>
            <a:t>21</a:t>
          </a:r>
          <a:r>
            <a:rPr lang="en-US" sz="1200" b="1" baseline="30000">
              <a:solidFill>
                <a:schemeClr val="dk1"/>
              </a:solidFill>
              <a:latin typeface="Times New Roman" pitchFamily="18" charset="0"/>
              <a:ea typeface="+mn-ea"/>
              <a:cs typeface="Times New Roman" pitchFamily="18" charset="0"/>
            </a:rPr>
            <a:t>st</a:t>
          </a:r>
          <a:r>
            <a:rPr lang="en-US" sz="1200" b="1">
              <a:solidFill>
                <a:schemeClr val="dk1"/>
              </a:solidFill>
              <a:latin typeface="Times New Roman" pitchFamily="18" charset="0"/>
              <a:ea typeface="+mn-ea"/>
              <a:cs typeface="Times New Roman" pitchFamily="18" charset="0"/>
            </a:rPr>
            <a:t> CCLC END-OF-YEAR DATA REPORT: OBJECTIVE ASSESSMENT </a:t>
          </a:r>
          <a:endParaRPr lang="en-US" sz="1200">
            <a:solidFill>
              <a:schemeClr val="dk1"/>
            </a:solidFill>
            <a:latin typeface="Times New Roman" pitchFamily="18" charset="0"/>
            <a:ea typeface="+mn-ea"/>
            <a:cs typeface="Times New Roman" pitchFamily="18" charset="0"/>
          </a:endParaRPr>
        </a:p>
        <a:p>
          <a:pPr algn="ctr"/>
          <a:r>
            <a:rPr lang="en-US" sz="1200" b="1">
              <a:solidFill>
                <a:schemeClr val="dk1"/>
              </a:solidFill>
              <a:latin typeface="Times New Roman" pitchFamily="18" charset="0"/>
              <a:ea typeface="+mn-ea"/>
              <a:cs typeface="Times New Roman" pitchFamily="18" charset="0"/>
            </a:rPr>
            <a:t> (June 2019 Reporting Period)</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 </a:t>
          </a:r>
        </a:p>
        <a:p>
          <a:r>
            <a:rPr lang="en-US" sz="1200" b="1" u="sng">
              <a:solidFill>
                <a:schemeClr val="dk1"/>
              </a:solidFill>
              <a:latin typeface="Times New Roman" pitchFamily="18" charset="0"/>
              <a:ea typeface="+mn-ea"/>
              <a:cs typeface="Times New Roman" pitchFamily="18" charset="0"/>
            </a:rPr>
            <a:t>End-of-Year Data Report: Objective Assessment Requirements</a:t>
          </a:r>
          <a:endParaRPr lang="en-US" sz="1200">
            <a:solidFill>
              <a:schemeClr val="dk1"/>
            </a:solidFill>
            <a:latin typeface="Times New Roman" pitchFamily="18" charset="0"/>
            <a:ea typeface="+mn-ea"/>
            <a:cs typeface="Times New Roman" pitchFamily="18" charset="0"/>
          </a:endParaRPr>
        </a:p>
        <a:p>
          <a:r>
            <a:rPr lang="en-US" sz="1200" b="1" u="none" strike="noStrike">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The End-of-Year Data Report is a June 2019 reporting period deliverable</a:t>
          </a:r>
          <a:r>
            <a:rPr lang="en-US" sz="1200" b="1">
              <a:solidFill>
                <a:schemeClr val="dk1"/>
              </a:solidFill>
              <a:latin typeface="Times New Roman" pitchFamily="18" charset="0"/>
              <a:ea typeface="+mn-ea"/>
              <a:cs typeface="Times New Roman"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It must be submitted via email to the program's</a:t>
          </a:r>
          <a:r>
            <a:rPr lang="en-US" sz="1200" baseline="0">
              <a:solidFill>
                <a:schemeClr val="dk1"/>
              </a:solidFill>
              <a:effectLst/>
              <a:latin typeface="Times New Roman" panose="02020603050405020304" pitchFamily="18" charset="0"/>
              <a:ea typeface="+mn-ea"/>
              <a:cs typeface="Times New Roman" panose="02020603050405020304" pitchFamily="18" charset="0"/>
            </a:rPr>
            <a:t> assigned Program Development Specialist (PDS)</a:t>
          </a:r>
          <a:r>
            <a:rPr lang="en-US" sz="1200">
              <a:solidFill>
                <a:schemeClr val="dk1"/>
              </a:solidFill>
              <a:effectLst/>
              <a:latin typeface="Times New Roman" panose="02020603050405020304" pitchFamily="18" charset="0"/>
              <a:ea typeface="+mn-ea"/>
              <a:cs typeface="Times New Roman" panose="02020603050405020304" pitchFamily="18" charset="0"/>
            </a:rPr>
            <a:t>, being fully compliant with the reporting requirements by </a:t>
          </a:r>
          <a:r>
            <a:rPr lang="en-US" sz="1200">
              <a:solidFill>
                <a:schemeClr val="dk1"/>
              </a:solidFill>
              <a:latin typeface="Times New Roman" pitchFamily="18" charset="0"/>
              <a:ea typeface="+mn-ea"/>
              <a:cs typeface="Times New Roman" pitchFamily="18" charset="0"/>
            </a:rPr>
            <a:t>July 15, 2019.  A submission date of</a:t>
          </a:r>
          <a:r>
            <a:rPr lang="en-US" sz="1200" b="1">
              <a:solidFill>
                <a:schemeClr val="dk1"/>
              </a:solidFill>
              <a:latin typeface="Times New Roman" pitchFamily="18" charset="0"/>
              <a:ea typeface="+mn-ea"/>
              <a:cs typeface="Times New Roman" pitchFamily="18" charset="0"/>
            </a:rPr>
            <a:t> June 30, 2019</a:t>
          </a:r>
          <a:r>
            <a:rPr lang="en-US" sz="1200">
              <a:solidFill>
                <a:schemeClr val="dk1"/>
              </a:solidFill>
              <a:latin typeface="Times New Roman" pitchFamily="18" charset="0"/>
              <a:ea typeface="+mn-ea"/>
              <a:cs typeface="Times New Roman" pitchFamily="18" charset="0"/>
            </a:rPr>
            <a:t> is recommended to ensure sufficient time for the review and approval process. </a:t>
          </a: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Grant objective assessment data are provided in the End-of-Year Data Report deliverable. These data examine achievement of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 objectives using comparison data collected at multiple time points across the grant year.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For the End-of-Year Data Report deliverable, you will report on data based on </a:t>
          </a:r>
          <a:r>
            <a:rPr lang="en-US" sz="1200" b="1" u="sng" baseline="0">
              <a:solidFill>
                <a:sysClr val="windowText" lastClr="000000"/>
              </a:solidFill>
              <a:effectLst/>
              <a:latin typeface="Times New Roman" panose="02020603050405020304" pitchFamily="18" charset="0"/>
              <a:ea typeface="+mn-ea"/>
              <a:cs typeface="Times New Roman" panose="02020603050405020304" pitchFamily="18" charset="0"/>
            </a:rPr>
            <a:t>REGULAR PARTICIPANTS</a:t>
          </a:r>
          <a:r>
            <a:rPr lang="en-US" sz="1200" b="1" u="non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200" b="0" u="none" baseline="0">
              <a:solidFill>
                <a:sysClr val="windowText" lastClr="000000"/>
              </a:solidFill>
              <a:effectLst/>
              <a:latin typeface="Times New Roman" panose="02020603050405020304" pitchFamily="18" charset="0"/>
              <a:ea typeface="+mn-ea"/>
              <a:cs typeface="Times New Roman" panose="02020603050405020304" pitchFamily="18" charset="0"/>
            </a:rPr>
            <a:t>(30 days or more)</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 with data collected at  two time points (i.e. baseline and end of year).  </a:t>
          </a:r>
          <a:r>
            <a:rPr lang="en-US" sz="1200">
              <a:solidFill>
                <a:sysClr val="windowText" lastClr="000000"/>
              </a:solidFill>
              <a:latin typeface="Times New Roman" pitchFamily="18" charset="0"/>
              <a:ea typeface="+mn-ea"/>
              <a:cs typeface="Times New Roman" pitchFamily="18" charset="0"/>
            </a:rPr>
            <a:t>The following information and data are required as part of the End-of-Year Data Collection deliverable.  </a:t>
          </a:r>
        </a:p>
        <a:p>
          <a:r>
            <a:rPr lang="en-US" sz="1200" b="1" u="sng">
              <a:solidFill>
                <a:sysClr val="windowText" lastClr="000000"/>
              </a:solidFill>
              <a:latin typeface="Times New Roman" pitchFamily="18" charset="0"/>
              <a:ea typeface="+mn-ea"/>
              <a:cs typeface="Times New Roman" pitchFamily="18" charset="0"/>
            </a:rPr>
            <a:t> </a:t>
          </a:r>
          <a:endParaRPr lang="en-US" sz="1200">
            <a:solidFill>
              <a:sysClr val="windowText" lastClr="000000"/>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Objectives:</a:t>
          </a:r>
          <a:r>
            <a:rPr lang="en-US" sz="1200">
              <a:solidFill>
                <a:schemeClr val="dk1"/>
              </a:solidFill>
              <a:latin typeface="Times New Roman" pitchFamily="18" charset="0"/>
              <a:ea typeface="+mn-ea"/>
              <a:cs typeface="Times New Roman" pitchFamily="18" charset="0"/>
            </a:rPr>
            <a:t> List of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grant approved objectives. Objectives are SMART (</a:t>
          </a:r>
          <a:r>
            <a:rPr lang="en-US" sz="1200" b="1" u="sng">
              <a:solidFill>
                <a:schemeClr val="dk1"/>
              </a:solidFill>
              <a:latin typeface="Times New Roman" pitchFamily="18" charset="0"/>
              <a:ea typeface="+mn-ea"/>
              <a:cs typeface="Times New Roman" pitchFamily="18" charset="0"/>
            </a:rPr>
            <a:t>s</a:t>
          </a:r>
          <a:r>
            <a:rPr lang="en-US" sz="1200">
              <a:solidFill>
                <a:schemeClr val="dk1"/>
              </a:solidFill>
              <a:latin typeface="Times New Roman" pitchFamily="18" charset="0"/>
              <a:ea typeface="+mn-ea"/>
              <a:cs typeface="Times New Roman" pitchFamily="18" charset="0"/>
            </a:rPr>
            <a:t>pecific, </a:t>
          </a:r>
          <a:r>
            <a:rPr lang="en-US" sz="1200" b="1" u="sng">
              <a:solidFill>
                <a:schemeClr val="dk1"/>
              </a:solidFill>
              <a:latin typeface="Times New Roman" pitchFamily="18" charset="0"/>
              <a:ea typeface="+mn-ea"/>
              <a:cs typeface="Times New Roman" pitchFamily="18" charset="0"/>
            </a:rPr>
            <a:t>m</a:t>
          </a:r>
          <a:r>
            <a:rPr lang="en-US" sz="1200">
              <a:solidFill>
                <a:schemeClr val="dk1"/>
              </a:solidFill>
              <a:latin typeface="Times New Roman" pitchFamily="18" charset="0"/>
              <a:ea typeface="+mn-ea"/>
              <a:cs typeface="Times New Roman" pitchFamily="18" charset="0"/>
            </a:rPr>
            <a:t>easurable, </a:t>
          </a:r>
          <a:r>
            <a:rPr lang="en-US" sz="1200" b="1" u="sng">
              <a:solidFill>
                <a:schemeClr val="dk1"/>
              </a:solidFill>
              <a:latin typeface="Times New Roman" pitchFamily="18" charset="0"/>
              <a:ea typeface="+mn-ea"/>
              <a:cs typeface="Times New Roman" pitchFamily="18" charset="0"/>
            </a:rPr>
            <a:t>a</a:t>
          </a:r>
          <a:r>
            <a:rPr lang="en-US" sz="1200">
              <a:solidFill>
                <a:schemeClr val="dk1"/>
              </a:solidFill>
              <a:latin typeface="Times New Roman" pitchFamily="18" charset="0"/>
              <a:ea typeface="+mn-ea"/>
              <a:cs typeface="Times New Roman" pitchFamily="18" charset="0"/>
            </a:rPr>
            <a:t>ttainable, </a:t>
          </a:r>
          <a:r>
            <a:rPr lang="en-US" sz="1200" b="1" u="sng">
              <a:solidFill>
                <a:schemeClr val="dk1"/>
              </a:solidFill>
              <a:latin typeface="Times New Roman" pitchFamily="18" charset="0"/>
              <a:ea typeface="+mn-ea"/>
              <a:cs typeface="Times New Roman" pitchFamily="18" charset="0"/>
            </a:rPr>
            <a:t>r</a:t>
          </a:r>
          <a:r>
            <a:rPr lang="en-US" sz="1200">
              <a:solidFill>
                <a:schemeClr val="dk1"/>
              </a:solidFill>
              <a:latin typeface="Times New Roman" pitchFamily="18" charset="0"/>
              <a:ea typeface="+mn-ea"/>
              <a:cs typeface="Times New Roman" pitchFamily="18" charset="0"/>
            </a:rPr>
            <a:t>ealistic, and </a:t>
          </a:r>
          <a:r>
            <a:rPr lang="en-US" sz="1200" b="1" u="sng">
              <a:solidFill>
                <a:schemeClr val="dk1"/>
              </a:solidFill>
              <a:latin typeface="Times New Roman" pitchFamily="18" charset="0"/>
              <a:ea typeface="+mn-ea"/>
              <a:cs typeface="Times New Roman" pitchFamily="18" charset="0"/>
            </a:rPr>
            <a:t>t</a:t>
          </a:r>
          <a:r>
            <a:rPr lang="en-US" sz="1200">
              <a:solidFill>
                <a:schemeClr val="dk1"/>
              </a:solidFill>
              <a:latin typeface="Times New Roman" pitchFamily="18" charset="0"/>
              <a:ea typeface="+mn-ea"/>
              <a:cs typeface="Times New Roman" pitchFamily="18" charset="0"/>
            </a:rPr>
            <a:t>imely) strategies for achieving grant goals. </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Objective Assessments:</a:t>
          </a:r>
          <a:r>
            <a:rPr lang="en-US" sz="1200">
              <a:solidFill>
                <a:schemeClr val="dk1"/>
              </a:solidFill>
              <a:latin typeface="Times New Roman" pitchFamily="18" charset="0"/>
              <a:ea typeface="+mn-ea"/>
              <a:cs typeface="Times New Roman" pitchFamily="18" charset="0"/>
            </a:rPr>
            <a:t>  List of grant approved objective assessments for each objective. There can be one or more objectives assessments associated with each objective. The objective assessments are to be aligned with the statewide standardized objective assessment system.  </a:t>
          </a:r>
          <a:r>
            <a:rPr lang="en-US" sz="1200" b="1" i="1">
              <a:solidFill>
                <a:schemeClr val="dk1"/>
              </a:solidFill>
              <a:latin typeface="Times New Roman" pitchFamily="18" charset="0"/>
              <a:ea typeface="+mn-ea"/>
              <a:cs typeface="Times New Roman" pitchFamily="18" charset="0"/>
            </a:rPr>
            <a:t>For each objective assessment, the following is reported: </a:t>
          </a:r>
          <a:endParaRPr lang="en-US" sz="1200">
            <a:solidFill>
              <a:schemeClr val="dk1"/>
            </a:solidFill>
            <a:latin typeface="Times New Roman" pitchFamily="18" charset="0"/>
            <a:ea typeface="+mn-ea"/>
            <a:cs typeface="Times New Roman" pitchFamily="18" charset="0"/>
          </a:endParaRPr>
        </a:p>
        <a:p>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Benchmark: </a:t>
          </a:r>
          <a:r>
            <a:rPr lang="en-US" sz="1200">
              <a:solidFill>
                <a:schemeClr val="dk1"/>
              </a:solidFill>
              <a:latin typeface="Times New Roman" pitchFamily="18" charset="0"/>
              <a:ea typeface="+mn-ea"/>
              <a:cs typeface="Times New Roman" pitchFamily="18" charset="0"/>
            </a:rPr>
            <a:t>Established percent of participants that are expected to meet the standard for success on the objective assessment (e.g., 60%, 75%, 80%, etc.).   </a:t>
          </a:r>
        </a:p>
        <a:p>
          <a:r>
            <a:rPr lang="en-US" sz="1200" b="1">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 </a:t>
          </a:r>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Standard of Success: </a:t>
          </a:r>
          <a:r>
            <a:rPr lang="en-US" sz="1200">
              <a:solidFill>
                <a:schemeClr val="dk1"/>
              </a:solidFill>
              <a:latin typeface="Times New Roman" pitchFamily="18" charset="0"/>
              <a:ea typeface="+mn-ea"/>
              <a:cs typeface="Times New Roman" pitchFamily="18" charset="0"/>
            </a:rPr>
            <a:t>The standard for success on the objective assessment for determining whether the objective is achieved by the end of the year</a:t>
          </a:r>
          <a:r>
            <a:rPr lang="en-US" sz="1200" baseline="0">
              <a:solidFill>
                <a:schemeClr val="dk1"/>
              </a:solidFill>
              <a:latin typeface="Times New Roman" pitchFamily="18" charset="0"/>
              <a:ea typeface="+mn-ea"/>
              <a:cs typeface="Times New Roman" pitchFamily="18" charset="0"/>
            </a:rPr>
            <a:t> - </a:t>
          </a:r>
          <a:r>
            <a:rPr lang="en-US" sz="1200">
              <a:solidFill>
                <a:schemeClr val="dk1"/>
              </a:solidFill>
              <a:latin typeface="Times New Roman" pitchFamily="18" charset="0"/>
              <a:ea typeface="+mn-ea"/>
              <a:cs typeface="Times New Roman" pitchFamily="18" charset="0"/>
            </a:rPr>
            <a:t>specific definition for determining what level of performance is 	considered successful on a given measure.  </a:t>
          </a:r>
        </a:p>
        <a:p>
          <a:r>
            <a:rPr lang="en-US" sz="1200">
              <a:solidFill>
                <a:schemeClr val="dk1"/>
              </a:solidFill>
              <a:latin typeface="Times New Roman" pitchFamily="18" charset="0"/>
              <a:ea typeface="+mn-ea"/>
              <a:cs typeface="Times New Roman" pitchFamily="18" charset="0"/>
            </a:rPr>
            <a:t>   </a:t>
          </a:r>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Total Number of Participants Measured: </a:t>
          </a:r>
          <a:r>
            <a:rPr lang="en-US" sz="1200">
              <a:solidFill>
                <a:schemeClr val="dk1"/>
              </a:solidFill>
              <a:latin typeface="Times New Roman" pitchFamily="18" charset="0"/>
              <a:ea typeface="+mn-ea"/>
              <a:cs typeface="Times New Roman" pitchFamily="18" charset="0"/>
            </a:rPr>
            <a:t>Total number of participants for which data are available at each of the time points measured for examining end-of-year performance on the objective assessment        	(e.g., data collected for 50 students at the beginning and end of the year). </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Total Number of Participants Meeting Standard of Success: </a:t>
          </a:r>
          <a:r>
            <a:rPr lang="en-US" sz="1200">
              <a:solidFill>
                <a:schemeClr val="dk1"/>
              </a:solidFill>
              <a:latin typeface="Times New Roman" pitchFamily="18" charset="0"/>
              <a:ea typeface="+mn-ea"/>
              <a:cs typeface="Times New Roman" pitchFamily="18" charset="0"/>
            </a:rPr>
            <a:t>Total number of participants measured at each of the time points used for determining end-of-year performance on the objective assessment that met 	the standard of success by the end of the grant year (e.g., 40 students met or exceeded the standard of success).</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Percent of Participants Meeting Standard of Success: </a:t>
          </a:r>
          <a:r>
            <a:rPr lang="en-US" sz="1200">
              <a:solidFill>
                <a:schemeClr val="dk1"/>
              </a:solidFill>
              <a:latin typeface="Times New Roman" pitchFamily="18" charset="0"/>
              <a:ea typeface="+mn-ea"/>
              <a:cs typeface="Times New Roman" pitchFamily="18" charset="0"/>
            </a:rPr>
            <a:t>Percentage of participants measured at each of the time points used for determining end-of-year performance who met the standard</a:t>
          </a:r>
          <a:r>
            <a:rPr lang="en-US" sz="1200" baseline="0">
              <a:solidFill>
                <a:schemeClr val="dk1"/>
              </a:solidFill>
              <a:latin typeface="Times New Roman" pitchFamily="18" charset="0"/>
              <a:ea typeface="+mn-ea"/>
              <a:cs typeface="Times New Roman" pitchFamily="18" charset="0"/>
            </a:rPr>
            <a:t> of </a:t>
          </a:r>
          <a:r>
            <a:rPr lang="en-US" sz="1200">
              <a:solidFill>
                <a:schemeClr val="dk1"/>
              </a:solidFill>
              <a:latin typeface="Times New Roman" pitchFamily="18" charset="0"/>
              <a:ea typeface="+mn-ea"/>
              <a:cs typeface="Times New Roman" pitchFamily="18" charset="0"/>
            </a:rPr>
            <a:t>success by the end of 	the grant year (e.g., 40/50 = 80% of students met the standard of success).</a:t>
          </a:r>
        </a:p>
        <a:p>
          <a:endParaRPr lang="en-US" sz="1100" b="1">
            <a:solidFill>
              <a:schemeClr val="dk1"/>
            </a:solidFill>
            <a:latin typeface="+mn-lt"/>
            <a:ea typeface="+mn-ea"/>
            <a:cs typeface="+mn-cs"/>
          </a:endParaRPr>
        </a:p>
        <a:p>
          <a:r>
            <a:rPr lang="en-US" sz="1200" b="1">
              <a:solidFill>
                <a:schemeClr val="dk1"/>
              </a:solidFill>
              <a:latin typeface="Times New Roman" pitchFamily="18" charset="0"/>
              <a:ea typeface="+mn-ea"/>
              <a:cs typeface="Times New Roman" pitchFamily="18" charset="0"/>
            </a:rPr>
            <a:t>	Stars Achieved (Objective Status): </a:t>
          </a:r>
          <a:r>
            <a:rPr lang="en-US" sz="1200" b="0">
              <a:solidFill>
                <a:schemeClr val="dk1"/>
              </a:solidFill>
              <a:latin typeface="Times New Roman" pitchFamily="18" charset="0"/>
              <a:ea typeface="+mn-ea"/>
              <a:cs typeface="Times New Roman" pitchFamily="18" charset="0"/>
            </a:rPr>
            <a:t>Auto-calculated based</a:t>
          </a:r>
          <a:r>
            <a:rPr lang="en-US" sz="1200" b="0" baseline="0">
              <a:solidFill>
                <a:schemeClr val="dk1"/>
              </a:solidFill>
              <a:latin typeface="Times New Roman" pitchFamily="18" charset="0"/>
              <a:ea typeface="+mn-ea"/>
              <a:cs typeface="Times New Roman" pitchFamily="18" charset="0"/>
            </a:rPr>
            <a:t> on</a:t>
          </a:r>
          <a:r>
            <a:rPr lang="en-US" sz="1200" b="0">
              <a:solidFill>
                <a:schemeClr val="dk1"/>
              </a:solidFill>
              <a:latin typeface="Times New Roman" pitchFamily="18" charset="0"/>
              <a:ea typeface="+mn-ea"/>
              <a:cs typeface="Times New Roman" pitchFamily="18" charset="0"/>
            </a:rPr>
            <a:t> the proportionate</a:t>
          </a:r>
          <a:r>
            <a:rPr lang="en-US" sz="1200" b="0" baseline="0">
              <a:solidFill>
                <a:schemeClr val="dk1"/>
              </a:solidFill>
              <a:latin typeface="Times New Roman" pitchFamily="18" charset="0"/>
              <a:ea typeface="+mn-ea"/>
              <a:cs typeface="Times New Roman" pitchFamily="18" charset="0"/>
            </a:rPr>
            <a:t> </a:t>
          </a:r>
          <a:r>
            <a:rPr lang="en-US" sz="1200" b="0">
              <a:solidFill>
                <a:schemeClr val="dk1"/>
              </a:solidFill>
              <a:latin typeface="Times New Roman" pitchFamily="18" charset="0"/>
              <a:ea typeface="+mn-ea"/>
              <a:cs typeface="Times New Roman" pitchFamily="18" charset="0"/>
            </a:rPr>
            <a:t>difference</a:t>
          </a:r>
          <a:r>
            <a:rPr lang="en-US" sz="1200" b="0" baseline="0">
              <a:solidFill>
                <a:schemeClr val="dk1"/>
              </a:solidFill>
              <a:latin typeface="Times New Roman" pitchFamily="18" charset="0"/>
              <a:ea typeface="+mn-ea"/>
              <a:cs typeface="Times New Roman" pitchFamily="18" charset="0"/>
            </a:rPr>
            <a:t> between the </a:t>
          </a:r>
          <a:r>
            <a:rPr lang="en-US" sz="1200" b="0">
              <a:solidFill>
                <a:schemeClr val="dk1"/>
              </a:solidFill>
              <a:latin typeface="Times New Roman" pitchFamily="18" charset="0"/>
              <a:ea typeface="+mn-ea"/>
              <a:cs typeface="Times New Roman" pitchFamily="18" charset="0"/>
            </a:rPr>
            <a:t>benchmark percentage and the actual percentage of participants meeting the</a:t>
          </a:r>
          <a:r>
            <a:rPr lang="en-US" sz="1200" b="0" baseline="0">
              <a:solidFill>
                <a:schemeClr val="dk1"/>
              </a:solidFill>
              <a:latin typeface="Times New Roman" pitchFamily="18" charset="0"/>
              <a:ea typeface="+mn-ea"/>
              <a:cs typeface="Times New Roman" pitchFamily="18" charset="0"/>
            </a:rPr>
            <a:t> standard of success. The closer 	the actual percentage is to the targeted percentage (the greater the degree of success on the objective assessment), the higher the star rating. </a:t>
          </a:r>
          <a:r>
            <a:rPr lang="en-US" sz="1200" b="0">
              <a:solidFill>
                <a:schemeClr val="dk1"/>
              </a:solidFill>
              <a:latin typeface="Times New Roman" pitchFamily="18" charset="0"/>
              <a:ea typeface="+mn-ea"/>
              <a:cs typeface="Times New Roman" pitchFamily="18" charset="0"/>
            </a:rPr>
            <a:t>As part of the summative</a:t>
          </a:r>
          <a:r>
            <a:rPr lang="en-US" sz="1200" b="0" baseline="0">
              <a:solidFill>
                <a:schemeClr val="dk1"/>
              </a:solidFill>
              <a:latin typeface="Times New Roman" pitchFamily="18" charset="0"/>
              <a:ea typeface="+mn-ea"/>
              <a:cs typeface="Times New Roman" pitchFamily="18" charset="0"/>
            </a:rPr>
            <a:t> evaluation </a:t>
          </a:r>
          <a:r>
            <a:rPr lang="en-US" sz="1200" b="0">
              <a:solidFill>
                <a:schemeClr val="dk1"/>
              </a:solidFill>
              <a:latin typeface="Times New Roman" pitchFamily="18" charset="0"/>
              <a:ea typeface="+mn-ea"/>
              <a:cs typeface="Times New Roman" pitchFamily="18" charset="0"/>
            </a:rPr>
            <a:t>reporting</a:t>
          </a:r>
          <a:r>
            <a:rPr lang="en-US" sz="1200" b="0" baseline="0">
              <a:solidFill>
                <a:schemeClr val="dk1"/>
              </a:solidFill>
              <a:latin typeface="Times New Roman" pitchFamily="18" charset="0"/>
              <a:ea typeface="+mn-ea"/>
              <a:cs typeface="Times New Roman" pitchFamily="18" charset="0"/>
            </a:rPr>
            <a:t> requirements, each 	subgrantee must report the status of each objective. </a:t>
          </a:r>
          <a:endParaRPr lang="en-US" sz="1200" b="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a:t>
          </a:r>
        </a:p>
        <a:p>
          <a:pPr algn="l"/>
          <a:r>
            <a:rPr lang="en-US" sz="1200" b="1">
              <a:solidFill>
                <a:schemeClr val="dk1"/>
              </a:solidFill>
              <a:latin typeface="Times New Roman" pitchFamily="18" charset="0"/>
              <a:ea typeface="+mn-ea"/>
              <a:cs typeface="Times New Roman" pitchFamily="18" charset="0"/>
            </a:rPr>
            <a:t>				</a:t>
          </a:r>
          <a:r>
            <a:rPr lang="en-US" sz="1200" b="1" u="sng">
              <a:solidFill>
                <a:schemeClr val="dk1"/>
              </a:solidFill>
              <a:latin typeface="Times New Roman" pitchFamily="18" charset="0"/>
              <a:ea typeface="+mn-ea"/>
              <a:cs typeface="Times New Roman" pitchFamily="18" charset="0"/>
            </a:rPr>
            <a:t>Stars Achieved</a:t>
          </a:r>
          <a:r>
            <a:rPr lang="en-US" sz="1200" b="1">
              <a:solidFill>
                <a:schemeClr val="dk1"/>
              </a:solidFill>
              <a:latin typeface="Times New Roman" pitchFamily="18" charset="0"/>
              <a:ea typeface="+mn-ea"/>
              <a:cs typeface="Times New Roman" pitchFamily="18" charset="0"/>
            </a:rPr>
            <a:t>	</a:t>
          </a:r>
          <a:r>
            <a:rPr lang="en-US" sz="1200" b="1" u="sng">
              <a:solidFill>
                <a:schemeClr val="dk1"/>
              </a:solidFill>
              <a:latin typeface="Times New Roman" pitchFamily="18" charset="0"/>
              <a:ea typeface="+mn-ea"/>
              <a:cs typeface="Times New Roman" pitchFamily="18" charset="0"/>
            </a:rPr>
            <a:t>State System Objective Status</a:t>
          </a:r>
          <a:r>
            <a:rPr lang="en-US" sz="1200" b="1">
              <a:solidFill>
                <a:schemeClr val="dk1"/>
              </a:solidFill>
              <a:latin typeface="Times New Roman" pitchFamily="18" charset="0"/>
              <a:ea typeface="+mn-ea"/>
              <a:cs typeface="Times New Roman" pitchFamily="18" charset="0"/>
            </a:rPr>
            <a:t>	</a:t>
          </a:r>
        </a:p>
        <a:p>
          <a:pPr algn="l"/>
          <a:r>
            <a:rPr lang="en-US" sz="1200" b="1" baseline="0">
              <a:solidFill>
                <a:schemeClr val="dk1"/>
              </a:solidFill>
              <a:latin typeface="Times New Roman" pitchFamily="18" charset="0"/>
              <a:ea typeface="+mn-ea"/>
              <a:cs typeface="Times New Roman" pitchFamily="18" charset="0"/>
            </a:rPr>
            <a:t>				5 Stars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Meets or Exceeds Benchmark	</a:t>
          </a:r>
          <a:r>
            <a:rPr lang="en-US" sz="1200" b="0" baseline="0">
              <a:solidFill>
                <a:schemeClr val="dk1"/>
              </a:solidFill>
              <a:latin typeface="Times New Roman" pitchFamily="18" charset="0"/>
              <a:ea typeface="+mn-ea"/>
              <a:cs typeface="Times New Roman" pitchFamily="18" charset="0"/>
            </a:rPr>
            <a:t>	</a:t>
          </a:r>
          <a:endParaRPr lang="en-US" sz="1200" b="0" i="1" baseline="0">
            <a:solidFill>
              <a:schemeClr val="dk1"/>
            </a:solidFill>
            <a:latin typeface="Times New Roman" pitchFamily="18" charset="0"/>
            <a:ea typeface="+mn-ea"/>
            <a:cs typeface="Times New Roman" pitchFamily="18" charset="0"/>
          </a:endParaRPr>
        </a:p>
        <a:p>
          <a:r>
            <a:rPr lang="en-US" sz="1200" b="0" baseline="0">
              <a:solidFill>
                <a:schemeClr val="dk1"/>
              </a:solidFill>
              <a:latin typeface="Times New Roman" pitchFamily="18" charset="0"/>
              <a:ea typeface="+mn-ea"/>
              <a:cs typeface="Times New Roman" pitchFamily="18" charset="0"/>
            </a:rPr>
            <a:t>				</a:t>
          </a:r>
          <a:r>
            <a:rPr lang="en-US" sz="1200" b="1" baseline="0">
              <a:solidFill>
                <a:schemeClr val="dk1"/>
              </a:solidFill>
              <a:latin typeface="Times New Roman" pitchFamily="18" charset="0"/>
              <a:ea typeface="+mn-ea"/>
              <a:cs typeface="Times New Roman" pitchFamily="18" charset="0"/>
            </a:rPr>
            <a:t>4 Stars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Approaching Benchmark</a:t>
          </a:r>
          <a:r>
            <a:rPr lang="en-US" sz="1200" b="0" baseline="0">
              <a:solidFill>
                <a:schemeClr val="dk1"/>
              </a:solidFill>
              <a:latin typeface="Times New Roman" pitchFamily="18" charset="0"/>
              <a:ea typeface="+mn-ea"/>
              <a:cs typeface="Times New Roman" pitchFamily="18" charset="0"/>
            </a:rPr>
            <a:t>		</a:t>
          </a:r>
          <a:endParaRPr lang="en-US" sz="1200" b="0" i="1"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latin typeface="Times New Roman" pitchFamily="18" charset="0"/>
              <a:ea typeface="+mn-ea"/>
              <a:cs typeface="Times New Roman" pitchFamily="18" charset="0"/>
            </a:rPr>
            <a:t>				</a:t>
          </a:r>
          <a:r>
            <a:rPr lang="en-US" sz="1200" b="1" baseline="0">
              <a:solidFill>
                <a:schemeClr val="dk1"/>
              </a:solidFill>
              <a:latin typeface="Times New Roman" pitchFamily="18" charset="0"/>
              <a:ea typeface="+mn-ea"/>
              <a:cs typeface="Times New Roman" pitchFamily="18" charset="0"/>
            </a:rPr>
            <a:t>3 Stars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Meaningful Progress</a:t>
          </a:r>
          <a:r>
            <a:rPr lang="en-US" sz="1200" b="0" baseline="0">
              <a:solidFill>
                <a:schemeClr val="dk1"/>
              </a:solidFill>
              <a:latin typeface="Times New Roman" pitchFamily="18" charset="0"/>
              <a:ea typeface="+mn-ea"/>
              <a:cs typeface="Times New Roman" pitchFamily="18" charset="0"/>
            </a:rPr>
            <a:t>		</a:t>
          </a:r>
          <a:endParaRPr lang="en-US" sz="1200" b="0" i="1"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latin typeface="Times New Roman" pitchFamily="18" charset="0"/>
              <a:ea typeface="+mn-ea"/>
              <a:cs typeface="Times New Roman" pitchFamily="18" charset="0"/>
            </a:rPr>
            <a:t>				</a:t>
          </a:r>
          <a:r>
            <a:rPr lang="en-US" sz="1200" b="1" baseline="0">
              <a:solidFill>
                <a:schemeClr val="dk1"/>
              </a:solidFill>
              <a:latin typeface="Times New Roman" pitchFamily="18" charset="0"/>
              <a:ea typeface="+mn-ea"/>
              <a:cs typeface="Times New Roman" pitchFamily="18" charset="0"/>
            </a:rPr>
            <a:t>2 Stars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Some Progress</a:t>
          </a:r>
          <a:r>
            <a:rPr lang="en-US" sz="1200" b="0" baseline="0">
              <a:solidFill>
                <a:schemeClr val="dk1"/>
              </a:solidFill>
              <a:latin typeface="Times New Roman" pitchFamily="18" charset="0"/>
              <a:ea typeface="+mn-ea"/>
              <a:cs typeface="Times New Roman" pitchFamily="18" charset="0"/>
            </a:rPr>
            <a:t>		</a:t>
          </a:r>
          <a:endParaRPr lang="en-US" sz="1200" b="0" i="1"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latin typeface="Times New Roman" pitchFamily="18" charset="0"/>
              <a:ea typeface="+mn-ea"/>
              <a:cs typeface="Times New Roman" pitchFamily="18" charset="0"/>
            </a:rPr>
            <a:t>				</a:t>
          </a:r>
          <a:r>
            <a:rPr lang="en-US" sz="1200" b="1" baseline="0">
              <a:solidFill>
                <a:schemeClr val="dk1"/>
              </a:solidFill>
              <a:latin typeface="Times New Roman" pitchFamily="18" charset="0"/>
              <a:ea typeface="+mn-ea"/>
              <a:cs typeface="Times New Roman" pitchFamily="18" charset="0"/>
            </a:rPr>
            <a:t>1 Star</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Limited Progress</a:t>
          </a:r>
          <a:r>
            <a:rPr lang="en-US" sz="1200" b="0" baseline="0">
              <a:solidFill>
                <a:schemeClr val="dk1"/>
              </a:solidFill>
              <a:latin typeface="Times New Roman" pitchFamily="18" charset="0"/>
              <a:ea typeface="+mn-ea"/>
              <a:cs typeface="Times New Roman" pitchFamily="18" charset="0"/>
            </a:rPr>
            <a:t>		</a:t>
          </a:r>
          <a:endParaRPr lang="en-US" sz="1200" b="0" i="1">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a:latin typeface="Times New Roman" pitchFamily="18" charset="0"/>
            <a:cs typeface="Times New Roman" pitchFamily="18" charset="0"/>
          </a:endParaRPr>
        </a:p>
        <a:p>
          <a:pPr lvl="0"/>
          <a:r>
            <a:rPr lang="en-US" sz="1200" b="1">
              <a:solidFill>
                <a:schemeClr val="dk1"/>
              </a:solidFill>
              <a:latin typeface="Times New Roman" pitchFamily="18" charset="0"/>
              <a:ea typeface="+mn-ea"/>
              <a:cs typeface="Times New Roman" pitchFamily="18" charset="0"/>
            </a:rPr>
            <a:t>End-of-Year Programmatic Changes and Rationale</a:t>
          </a:r>
          <a:r>
            <a:rPr lang="en-US" sz="1200">
              <a:solidFill>
                <a:schemeClr val="dk1"/>
              </a:solidFill>
              <a:latin typeface="Times New Roman" pitchFamily="18" charset="0"/>
              <a:ea typeface="+mn-ea"/>
              <a:cs typeface="Times New Roman" pitchFamily="18" charset="0"/>
            </a:rPr>
            <a:t>: Describe and provide a rationale for any planned adjustments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programming for the next grant year (if your grant is closing out this year, describe and explain changes that would occur if the grant were continuing). If no changes are recommended, provide a rationale for not making any programming changes. Be sure to provide data-driven evidence for your decisions. </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End-of-Year Data Collection/Evaluation Changes and Rationale</a:t>
          </a:r>
          <a:r>
            <a:rPr lang="en-US" sz="1200">
              <a:solidFill>
                <a:schemeClr val="dk1"/>
              </a:solidFill>
              <a:latin typeface="Times New Roman" pitchFamily="18" charset="0"/>
              <a:ea typeface="+mn-ea"/>
              <a:cs typeface="Times New Roman" pitchFamily="18" charset="0"/>
            </a:rPr>
            <a:t>: Describe and provide a rationale for any planned adjustments to your data collection or evaluation plan for the next grant year (if your grant is closing out this year, describe and explain changes that would occur if the grant were continuing). If no changes are recommended, provide a rationale for not making any data collection changes. Be sure to provide data-driven evidence for your decisions. </a:t>
          </a:r>
        </a:p>
        <a:p>
          <a:r>
            <a:rPr lang="en-US" sz="1200" b="1">
              <a:solidFill>
                <a:schemeClr val="dk1"/>
              </a:solidFill>
              <a:latin typeface="Times New Roman" pitchFamily="18" charset="0"/>
              <a:ea typeface="+mn-ea"/>
              <a:cs typeface="Times New Roman" pitchFamily="18" charset="0"/>
            </a:rPr>
            <a:t> </a:t>
          </a:r>
        </a:p>
        <a:p>
          <a:r>
            <a:rPr lang="en-US" sz="1200" b="1">
              <a:solidFill>
                <a:schemeClr val="dk1"/>
              </a:solidFill>
              <a:latin typeface="Times New Roman" pitchFamily="18" charset="0"/>
              <a:ea typeface="+mn-ea"/>
              <a:cs typeface="Times New Roman" pitchFamily="18" charset="0"/>
            </a:rPr>
            <a:t>NOTE: Any programmatic or data collection/evaluation changes planned for the next grant year should be summarized in your 2019-2020 RFA application for technical review and approval. This file does NOT constitute approval of any proposed changes.</a:t>
          </a:r>
          <a:endParaRPr lang="en-US" sz="1200">
            <a:solidFill>
              <a:schemeClr val="dk1"/>
            </a:solidFill>
            <a:latin typeface="Times New Roman" pitchFamily="18" charset="0"/>
            <a:ea typeface="+mn-ea"/>
            <a:cs typeface="Times New Roman" pitchFamily="18" charset="0"/>
          </a:endParaRPr>
        </a:p>
        <a:p>
          <a:endParaRPr lang="en-US" sz="1200">
            <a:solidFill>
              <a:schemeClr val="dk1"/>
            </a:solidFill>
            <a:latin typeface="Times New Roman" pitchFamily="18" charset="0"/>
            <a:ea typeface="+mn-ea"/>
            <a:cs typeface="Times New Roman" pitchFamily="18" charset="0"/>
          </a:endParaRPr>
        </a:p>
        <a:p>
          <a:r>
            <a:rPr lang="en-US" sz="1200" b="1" u="sng">
              <a:solidFill>
                <a:schemeClr val="dk1"/>
              </a:solidFill>
              <a:latin typeface="Times New Roman" pitchFamily="18" charset="0"/>
              <a:ea typeface="+mn-ea"/>
              <a:cs typeface="Times New Roman" pitchFamily="18" charset="0"/>
            </a:rPr>
            <a:t>General Information</a:t>
          </a:r>
          <a:endParaRPr lang="en-US" sz="1200">
            <a:latin typeface="Times New Roman" pitchFamily="18" charset="0"/>
            <a:cs typeface="Times New Roman" pitchFamily="18" charset="0"/>
          </a:endParaRPr>
        </a:p>
        <a:p>
          <a:endParaRPr lang="en-US" sz="120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Times New Roman" panose="02020603050405020304" pitchFamily="18" charset="0"/>
              <a:ea typeface="+mn-ea"/>
              <a:cs typeface="Times New Roman" panose="02020603050405020304" pitchFamily="18" charset="0"/>
            </a:rPr>
            <a:t>Begin entering your program's data on </a:t>
          </a:r>
          <a:r>
            <a:rPr lang="en-US" sz="1200" b="1" baseline="0">
              <a:solidFill>
                <a:schemeClr val="dk1"/>
              </a:solidFill>
              <a:effectLst/>
              <a:latin typeface="Times New Roman" panose="02020603050405020304" pitchFamily="18" charset="0"/>
              <a:ea typeface="+mn-ea"/>
              <a:cs typeface="Times New Roman" panose="02020603050405020304" pitchFamily="18" charset="0"/>
            </a:rPr>
            <a:t>Row 4</a:t>
          </a:r>
          <a:r>
            <a:rPr lang="en-US" sz="1200" baseline="0">
              <a:solidFill>
                <a:schemeClr val="dk1"/>
              </a:solidFill>
              <a:effectLst/>
              <a:latin typeface="Times New Roman" panose="02020603050405020304" pitchFamily="18" charset="0"/>
              <a:ea typeface="+mn-ea"/>
              <a:cs typeface="Times New Roman" panose="02020603050405020304" pitchFamily="18" charset="0"/>
            </a:rPr>
            <a:t>.  Note that Rows 2 and 3 are examples provided by the Research and Evaluation Unit.</a:t>
          </a:r>
          <a:endParaRPr lang="en-US" sz="1200">
            <a:effectLst/>
            <a:latin typeface="Times New Roman" panose="02020603050405020304" pitchFamily="18" charset="0"/>
            <a:cs typeface="Times New Roman" panose="02020603050405020304" pitchFamily="18" charset="0"/>
          </a:endParaRP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For each objective assessment, report</a:t>
          </a:r>
          <a:r>
            <a:rPr lang="en-US" sz="1200" baseline="0">
              <a:solidFill>
                <a:schemeClr val="dk1"/>
              </a:solidFill>
              <a:latin typeface="Times New Roman" pitchFamily="18" charset="0"/>
              <a:ea typeface="+mn-ea"/>
              <a:cs typeface="Times New Roman" pitchFamily="18" charset="0"/>
            </a:rPr>
            <a:t> the </a:t>
          </a:r>
          <a:r>
            <a:rPr lang="en-US" sz="1200" b="1" baseline="0">
              <a:solidFill>
                <a:schemeClr val="dk1"/>
              </a:solidFill>
              <a:latin typeface="Times New Roman" pitchFamily="18" charset="0"/>
              <a:ea typeface="+mn-ea"/>
              <a:cs typeface="Times New Roman" pitchFamily="18" charset="0"/>
            </a:rPr>
            <a:t>Total Number of Participants Measured </a:t>
          </a:r>
          <a:r>
            <a:rPr lang="en-US" sz="1200" baseline="0">
              <a:solidFill>
                <a:schemeClr val="dk1"/>
              </a:solidFill>
              <a:latin typeface="Times New Roman" pitchFamily="18" charset="0"/>
              <a:ea typeface="+mn-ea"/>
              <a:cs typeface="Times New Roman" pitchFamily="18" charset="0"/>
            </a:rPr>
            <a:t>(Column G), </a:t>
          </a:r>
          <a:r>
            <a:rPr lang="en-US" sz="1200" b="1" baseline="0">
              <a:solidFill>
                <a:schemeClr val="dk1"/>
              </a:solidFill>
              <a:latin typeface="Times New Roman" pitchFamily="18" charset="0"/>
              <a:ea typeface="+mn-ea"/>
              <a:cs typeface="Times New Roman" pitchFamily="18" charset="0"/>
            </a:rPr>
            <a:t>Total Number of Participants Meeting Standard of Success </a:t>
          </a:r>
          <a:r>
            <a:rPr lang="en-US" sz="1200" b="0" baseline="0">
              <a:solidFill>
                <a:schemeClr val="dk1"/>
              </a:solidFill>
              <a:latin typeface="Times New Roman" pitchFamily="18" charset="0"/>
              <a:ea typeface="+mn-ea"/>
              <a:cs typeface="Times New Roman" pitchFamily="18" charset="0"/>
            </a:rPr>
            <a:t>(Column H), </a:t>
          </a:r>
          <a:r>
            <a:rPr lang="en-US" sz="1200" b="1" baseline="0">
              <a:solidFill>
                <a:schemeClr val="dk1"/>
              </a:solidFill>
              <a:latin typeface="Times New Roman" pitchFamily="18" charset="0"/>
              <a:ea typeface="+mn-ea"/>
              <a:cs typeface="Times New Roman" pitchFamily="18" charset="0"/>
            </a:rPr>
            <a:t>End-of-Year Programmatic Changes and Rationale </a:t>
          </a:r>
          <a:r>
            <a:rPr lang="en-US" sz="1200" b="0" baseline="0">
              <a:solidFill>
                <a:schemeClr val="dk1"/>
              </a:solidFill>
              <a:latin typeface="Times New Roman" pitchFamily="18" charset="0"/>
              <a:ea typeface="+mn-ea"/>
              <a:cs typeface="Times New Roman" pitchFamily="18" charset="0"/>
            </a:rPr>
            <a:t>(Column K), and </a:t>
          </a:r>
          <a:r>
            <a:rPr lang="en-US" sz="1200" b="1" baseline="0">
              <a:solidFill>
                <a:schemeClr val="dk1"/>
              </a:solidFill>
              <a:latin typeface="Times New Roman" pitchFamily="18" charset="0"/>
              <a:ea typeface="+mn-ea"/>
              <a:cs typeface="Times New Roman" pitchFamily="18" charset="0"/>
            </a:rPr>
            <a:t>End-of-Year Data Collection Changes and Rationale </a:t>
          </a:r>
          <a:r>
            <a:rPr lang="en-US" sz="1200" baseline="0">
              <a:solidFill>
                <a:schemeClr val="dk1"/>
              </a:solidFill>
              <a:latin typeface="Times New Roman" pitchFamily="18" charset="0"/>
              <a:ea typeface="+mn-ea"/>
              <a:cs typeface="Times New Roman" pitchFamily="18" charset="0"/>
            </a:rPr>
            <a:t>(Column L).  All other columns (A-F and I-J) are automatically populated for each objective assessment.  These columns </a:t>
          </a:r>
          <a:r>
            <a:rPr lang="en-US" sz="1200" b="1" u="sng" baseline="0">
              <a:solidFill>
                <a:schemeClr val="dk1"/>
              </a:solidFill>
              <a:latin typeface="Times New Roman" pitchFamily="18" charset="0"/>
              <a:ea typeface="+mn-ea"/>
              <a:cs typeface="Times New Roman" pitchFamily="18" charset="0"/>
            </a:rPr>
            <a:t>cannot</a:t>
          </a:r>
          <a:r>
            <a:rPr lang="en-US" sz="1200" baseline="0">
              <a:solidFill>
                <a:schemeClr val="dk1"/>
              </a:solidFill>
              <a:latin typeface="Times New Roman" pitchFamily="18" charset="0"/>
              <a:ea typeface="+mn-ea"/>
              <a:cs typeface="Times New Roman" pitchFamily="18" charset="0"/>
            </a:rPr>
            <a:t> be edited in the </a:t>
          </a:r>
          <a:r>
            <a:rPr lang="en-US" sz="1200" b="1" baseline="0">
              <a:solidFill>
                <a:schemeClr val="dk1"/>
              </a:solidFill>
              <a:latin typeface="Times New Roman" pitchFamily="18" charset="0"/>
              <a:ea typeface="+mn-ea"/>
              <a:cs typeface="Times New Roman" pitchFamily="18" charset="0"/>
            </a:rPr>
            <a:t>End-of-Year Data Report </a:t>
          </a:r>
          <a:r>
            <a:rPr lang="en-US" sz="1200" baseline="0">
              <a:solidFill>
                <a:schemeClr val="dk1"/>
              </a:solidFill>
              <a:latin typeface="Times New Roman" pitchFamily="18" charset="0"/>
              <a:ea typeface="+mn-ea"/>
              <a:cs typeface="Times New Roman" pitchFamily="18" charset="0"/>
            </a:rPr>
            <a:t>worksheet.</a:t>
          </a:r>
        </a:p>
        <a:p>
          <a:endParaRPr lang="en-US" sz="1200" baseline="0">
            <a:solidFill>
              <a:schemeClr val="dk1"/>
            </a:solidFill>
            <a:latin typeface="Times New Roman" pitchFamily="18" charset="0"/>
            <a:ea typeface="+mn-ea"/>
            <a:cs typeface="Times New Roman" pitchFamily="18"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latin typeface="Times New Roman" pitchFamily="18" charset="0"/>
            <a:ea typeface="+mn-ea"/>
            <a:cs typeface="Times New Roman" pitchFamily="18" charset="0"/>
          </a:endParaRPr>
        </a:p>
        <a:p>
          <a:pPr algn="ctr" eaLnBrk="1" fontAlgn="auto" latinLnBrk="0" hangingPunct="1"/>
          <a:r>
            <a:rPr lang="en-US" sz="1400" b="1" baseline="0">
              <a:solidFill>
                <a:schemeClr val="dk1"/>
              </a:solidFill>
              <a:effectLst/>
              <a:latin typeface="Times New Roman" panose="02020603050405020304" pitchFamily="18" charset="0"/>
              <a:ea typeface="+mn-ea"/>
              <a:cs typeface="Times New Roman" panose="02020603050405020304" pitchFamily="18" charset="0"/>
            </a:rPr>
            <a:t>REMINDER: For the End-of-Year Data Report deliverable, you will report data based on </a:t>
          </a:r>
          <a:r>
            <a:rPr lang="en-US" sz="1400" b="1" u="sng" baseline="0">
              <a:solidFill>
                <a:schemeClr val="dk1"/>
              </a:solidFill>
              <a:effectLst/>
              <a:latin typeface="Times New Roman" panose="02020603050405020304" pitchFamily="18" charset="0"/>
              <a:ea typeface="+mn-ea"/>
              <a:cs typeface="Times New Roman" panose="02020603050405020304" pitchFamily="18" charset="0"/>
            </a:rPr>
            <a:t>REGULAR PARTICIPANTS</a:t>
          </a:r>
          <a:r>
            <a:rPr lang="en-US" sz="1400" b="1" u="none" baseline="0">
              <a:solidFill>
                <a:schemeClr val="dk1"/>
              </a:solidFill>
              <a:effectLst/>
              <a:latin typeface="Times New Roman" panose="02020603050405020304" pitchFamily="18" charset="0"/>
              <a:ea typeface="+mn-ea"/>
              <a:cs typeface="Times New Roman" panose="02020603050405020304" pitchFamily="18" charset="0"/>
            </a:rPr>
            <a:t> </a:t>
          </a:r>
          <a:r>
            <a:rPr lang="en-US" sz="1400" b="1" baseline="0">
              <a:solidFill>
                <a:schemeClr val="dk1"/>
              </a:solidFill>
              <a:effectLst/>
              <a:latin typeface="Times New Roman" panose="02020603050405020304" pitchFamily="18" charset="0"/>
              <a:ea typeface="+mn-ea"/>
              <a:cs typeface="Times New Roman" panose="02020603050405020304" pitchFamily="18" charset="0"/>
            </a:rPr>
            <a:t>(30 days or more of participation).</a:t>
          </a:r>
          <a:endParaRPr lang="en-US" sz="1400">
            <a:effectLst/>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latin typeface="Times New Roman" pitchFamily="18" charset="0"/>
            <a:ea typeface="+mn-ea"/>
            <a:cs typeface="Times New Roman"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937599</xdr:colOff>
      <xdr:row>1</xdr:row>
      <xdr:rowOff>2324054</xdr:rowOff>
    </xdr:from>
    <xdr:to>
      <xdr:col>1</xdr:col>
      <xdr:colOff>228829</xdr:colOff>
      <xdr:row>1</xdr:row>
      <xdr:rowOff>2772804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rot="19555184">
          <a:off x="937599" y="2924129"/>
          <a:ext cx="1272430" cy="44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5</xdr:col>
      <xdr:colOff>1061217</xdr:colOff>
      <xdr:row>1</xdr:row>
      <xdr:rowOff>2311303</xdr:rowOff>
    </xdr:from>
    <xdr:to>
      <xdr:col>6</xdr:col>
      <xdr:colOff>710875</xdr:colOff>
      <xdr:row>1</xdr:row>
      <xdr:rowOff>2738270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rot="19555184">
          <a:off x="13519917" y="2911378"/>
          <a:ext cx="1297483" cy="42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8</xdr:col>
      <xdr:colOff>1812932</xdr:colOff>
      <xdr:row>1</xdr:row>
      <xdr:rowOff>2291449</xdr:rowOff>
    </xdr:from>
    <xdr:to>
      <xdr:col>9</xdr:col>
      <xdr:colOff>688214</xdr:colOff>
      <xdr:row>1</xdr:row>
      <xdr:rowOff>2744862</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rot="19555184">
          <a:off x="20548607" y="2891524"/>
          <a:ext cx="1399407" cy="453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3</xdr:col>
      <xdr:colOff>311918</xdr:colOff>
      <xdr:row>1</xdr:row>
      <xdr:rowOff>2424546</xdr:rowOff>
    </xdr:from>
    <xdr:to>
      <xdr:col>3</xdr:col>
      <xdr:colOff>1612576</xdr:colOff>
      <xdr:row>1</xdr:row>
      <xdr:rowOff>2851513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rot="19555184">
          <a:off x="7296918" y="3027796"/>
          <a:ext cx="1300658" cy="42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netta.scott/Desktop/18-19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 Mid-Year-Formative"/>
      <sheetName val="Mid-Year Data-Formative Summary"/>
      <sheetName val="Guidance - Formative Modificat."/>
      <sheetName val="Formative Modifications"/>
      <sheetName val="Guidance - End-of-Year Data"/>
      <sheetName val="End-of-Year Data Report"/>
      <sheetName val="Sheet1"/>
    </sheetNames>
    <sheetDataSet>
      <sheetData sheetId="0"/>
      <sheetData sheetId="1"/>
      <sheetData sheetId="2"/>
      <sheetData sheetId="3"/>
      <sheetData sheetId="4"/>
      <sheetData sheetId="5"/>
      <sheetData sheetId="6">
        <row r="2">
          <cell r="A2" t="str">
            <v>Academic - English Language Arts/Writing</v>
          </cell>
          <cell r="B2" t="str">
            <v>Elementary School</v>
          </cell>
          <cell r="C2" t="str">
            <v>Regularly Participating Students</v>
          </cell>
          <cell r="D2" t="str">
            <v>Algebra I EOC Score</v>
          </cell>
        </row>
        <row r="3">
          <cell r="A3" t="str">
            <v>Academic - Mathematics</v>
          </cell>
          <cell r="B3" t="str">
            <v>Middle School</v>
          </cell>
          <cell r="C3" t="str">
            <v>Participating Students</v>
          </cell>
          <cell r="D3" t="str">
            <v>Authentic Assessment</v>
          </cell>
        </row>
        <row r="4">
          <cell r="A4" t="str">
            <v>Academic - Science</v>
          </cell>
          <cell r="B4" t="str">
            <v>High School</v>
          </cell>
          <cell r="C4" t="str">
            <v>Participating Family Members</v>
          </cell>
          <cell r="D4" t="str">
            <v>Common Core Standards Rubric</v>
          </cell>
        </row>
        <row r="5">
          <cell r="A5" t="str">
            <v>Academic Benchmarks - Third Grade Promotion</v>
          </cell>
          <cell r="D5" t="str">
            <v>Curriculum-based Assessment</v>
          </cell>
        </row>
        <row r="6">
          <cell r="A6" t="str">
            <v>Academic Benchmarks - Algebra I End-of-Course Exam</v>
          </cell>
          <cell r="D6" t="str">
            <v>Journals</v>
          </cell>
        </row>
        <row r="7">
          <cell r="A7" t="str">
            <v>Academic Benchmarks - High School Graduation</v>
          </cell>
          <cell r="D7" t="str">
            <v>Local Assessment</v>
          </cell>
        </row>
        <row r="8">
          <cell r="A8" t="str">
            <v>Personal Enrichment - Arts &amp; Culture</v>
          </cell>
          <cell r="D8" t="str">
            <v>Local Assessment DDS</v>
          </cell>
        </row>
        <row r="9">
          <cell r="A9" t="str">
            <v>Personal Enrichment - Behavior &amp; Problem-Solving</v>
          </cell>
          <cell r="D9" t="str">
            <v>Local Assessment Proficiency Levels</v>
          </cell>
        </row>
        <row r="10">
          <cell r="A10" t="str">
            <v>Personal Enrichment - Health &amp; Nutrition</v>
          </cell>
          <cell r="D10" t="str">
            <v>Logs</v>
          </cell>
        </row>
        <row r="11">
          <cell r="A11" t="str">
            <v>Dropout Prevention &amp; College/Career Readiness</v>
          </cell>
          <cell r="D11" t="str">
            <v>National Normed Assessment</v>
          </cell>
        </row>
        <row r="12">
          <cell r="A12" t="str">
            <v>Adult Family Services - Family Literacy</v>
          </cell>
          <cell r="D12" t="str">
            <v>Observational Assessment</v>
          </cell>
        </row>
        <row r="13">
          <cell r="A13" t="str">
            <v>Adult Family Services - Parental Involvement</v>
          </cell>
          <cell r="D13" t="str">
            <v>Perceptual Survey (parent)</v>
          </cell>
        </row>
        <row r="14">
          <cell r="A14" t="str">
            <v>Adult Family Member Performance</v>
          </cell>
          <cell r="D14" t="str">
            <v>Perceptual Survey (student)</v>
          </cell>
        </row>
        <row r="15">
          <cell r="A15" t="str">
            <v>Adult Family Member Participation</v>
          </cell>
          <cell r="D15" t="str">
            <v>Perceptual Survey (teacher)</v>
          </cell>
        </row>
        <row r="16">
          <cell r="D16" t="str">
            <v>Pre, Mid-, Post-Assessment</v>
          </cell>
        </row>
        <row r="17">
          <cell r="D17" t="str">
            <v>Progress Reports</v>
          </cell>
        </row>
        <row r="18">
          <cell r="D18" t="str">
            <v>Rating Scales</v>
          </cell>
        </row>
        <row r="19">
          <cell r="D19" t="str">
            <v>Report Card Grades</v>
          </cell>
        </row>
        <row r="20">
          <cell r="D20" t="str">
            <v>School/District Records</v>
          </cell>
        </row>
        <row r="21">
          <cell r="D21" t="str">
            <v>Standard Diploma</v>
          </cell>
        </row>
        <row r="22">
          <cell r="D22" t="str">
            <v>Standardized Progress Monitoring Tool</v>
          </cell>
        </row>
        <row r="23">
          <cell r="D23" t="str">
            <v>State Assessment (e.g. FSA)</v>
          </cell>
        </row>
        <row r="24">
          <cell r="D24" t="str">
            <v>State Monitoring Tool (e.g. FAIR)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P38" totalsRowShown="0" headerRowDxfId="52" dataDxfId="50" headerRowBorderDxfId="51" tableBorderDxfId="49" totalsRowBorderDxfId="48">
  <tableColumns count="16">
    <tableColumn id="1" xr3:uid="{00000000-0010-0000-0000-000001000000}" name="Domain" dataDxfId="47"/>
    <tableColumn id="2" xr3:uid="{00000000-0010-0000-0000-000002000000}" name="Objective Narrative" dataDxfId="46"/>
    <tableColumn id="3" xr3:uid="{00000000-0010-0000-0000-000003000000}" name="Objective Assessment" dataDxfId="45"/>
    <tableColumn id="14" xr3:uid="{00000000-0010-0000-0000-00000E000000}" name="Grade Levels Served" dataDxfId="44"/>
    <tableColumn id="11" xr3:uid="{00000000-0010-0000-0000-00000B000000}" name="Participant Group Assessed" dataDxfId="43"/>
    <tableColumn id="4" xr3:uid="{00000000-0010-0000-0000-000004000000}" name="Measure" dataDxfId="42"/>
    <tableColumn id="6" xr3:uid="{00000000-0010-0000-0000-000006000000}" name="Data Collection Timeframe_x000a_(Across the Grant Year)" dataDxfId="41"/>
    <tableColumn id="12" xr3:uid="{00000000-0010-0000-0000-00000C000000}" name="Rationale if Data Not Collected_x000a_ Pre-, Mid-, Post-Assessment" dataDxfId="40"/>
    <tableColumn id="7" xr3:uid="{00000000-0010-0000-0000-000007000000}" name="Benchmark" dataDxfId="39" dataCellStyle="Percent"/>
    <tableColumn id="15" xr3:uid="{00000000-0010-0000-0000-00000F000000}" name="Standard of Success" dataDxfId="38" dataCellStyle="Percent"/>
    <tableColumn id="8" xr3:uid="{00000000-0010-0000-0000-000008000000}" name="Total Number of Participants Measured" dataDxfId="37"/>
    <tableColumn id="9" xr3:uid="{00000000-0010-0000-0000-000009000000}" name="Total Number of Participants Meeting Standard of Success" dataDxfId="36"/>
    <tableColumn id="10" xr3:uid="{00000000-0010-0000-0000-00000A000000}" name="% Meeting Standard of Success:_x000a_ Mid-Year Progress_x000a_(Auto Calculated)" dataDxfId="35" dataCellStyle="Percent">
      <calculatedColumnFormula>IF(ISERROR(P2), "N/A", P2)</calculatedColumnFormula>
    </tableColumn>
    <tableColumn id="16" xr3:uid="{00000000-0010-0000-0000-000010000000}" name="Planned Programmatic Changes and Rationale" dataDxfId="34" dataCellStyle="Percent"/>
    <tableColumn id="5" xr3:uid="{00000000-0010-0000-0000-000005000000}" name="Planned Data Collection Changes and Rationale" dataDxfId="33" dataCellStyle="Percent"/>
    <tableColumn id="13" xr3:uid="{00000000-0010-0000-0000-00000D000000}" name="% Meeting Success Criteria:           _x000a_  Mid-Year Progress                                         (Auto Calculated)2" dataDxfId="32">
      <calculatedColumnFormula>IF(OR(Table1[[#This Row],[Total Number of Participants Meeting Standard of Success]]=0, Table1[[#This Row],[Total Number of Participants Measured]]=0), "", Table1[[#This Row],[Total Number of Participants Meeting Standard of Success]]/Table1[[#This Row],[Total Number of Participants Measured]])</calculatedColumnFormula>
    </tableColumn>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I38" totalsRowShown="0" headerRowDxfId="31" dataDxfId="30" tableBorderDxfId="29">
  <tableColumns count="9">
    <tableColumn id="1" xr3:uid="{00000000-0010-0000-0100-000001000000}" name="Domain" dataDxfId="28">
      <calculatedColumnFormula>IF(Table1[[#This Row],[Domain]]="", "", Table1[[#This Row],[Domain]])</calculatedColumnFormula>
    </tableColumn>
    <tableColumn id="2" xr3:uid="{00000000-0010-0000-0100-000002000000}" name="Objective Assessment Plan" dataDxfId="27">
      <calculatedColumnFormula>IF(Table1[[#This Row],[Objective Assessment]]="", "", Table1[[#This Row],[Objective Assessment]])</calculatedColumnFormula>
    </tableColumn>
    <tableColumn id="8" xr3:uid="{00000000-0010-0000-0100-000008000000}" name="Grade Levels Served" dataDxfId="26">
      <calculatedColumnFormula>IF(Table1[[#This Row],[Grade Levels Served]]="", "", Table1[[#This Row],[Grade Levels Served]])</calculatedColumnFormula>
    </tableColumn>
    <tableColumn id="7" xr3:uid="{00000000-0010-0000-0100-000007000000}" name="Benchmark" dataDxfId="25" dataCellStyle="Percent">
      <calculatedColumnFormula>IF(Table1[[#This Row],[Benchmark]]="", "", Table1[[#This Row],[Benchmark]])</calculatedColumnFormula>
    </tableColumn>
    <tableColumn id="9" xr3:uid="{00000000-0010-0000-0100-000009000000}" name="% Meeting Success Criteria: _x000a_Mid-Year Progress " dataDxfId="24" dataCellStyle="Percent">
      <calculatedColumnFormula>IF(Table1[[#This Row],[% Meeting Standard of Success:
 Mid-Year Progress
(Auto Calculated)]]="", "", Table1[[#This Row],[% Meeting Standard of Success:
 Mid-Year Progress
(Auto Calculated)]])</calculatedColumnFormula>
    </tableColumn>
    <tableColumn id="3" xr3:uid="{00000000-0010-0000-0100-000003000000}" name="Planned Programmatic Changes and Rationale " dataDxfId="23">
      <calculatedColumnFormula>IF(Table1[[#This Row],[Planned Programmatic Changes and Rationale]]="", "", Table1[[#This Row],[Planned Programmatic Changes and Rationale]])</calculatedColumnFormula>
    </tableColumn>
    <tableColumn id="4" xr3:uid="{00000000-0010-0000-0100-000004000000}" name="Planned Data Collection Changes and Rationale" dataDxfId="22">
      <calculatedColumnFormula xml:space="preserve"> IF(#REF!="", "",#REF!)</calculatedColumnFormula>
    </tableColumn>
    <tableColumn id="5" xr3:uid="{00000000-0010-0000-0100-000005000000}" name="Mid-Year Programmatic  Changes Made and Rationale" dataDxfId="21"/>
    <tableColumn id="6" xr3:uid="{00000000-0010-0000-0100-000006000000}" name="Mid-Year Data Collection Changes Made and Rationale" dataDxfId="20"/>
  </tableColumns>
  <tableStyleInfo name="TableStyleMedium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 displayName="Table13" ref="A1:O38" totalsRowShown="0" headerRowDxfId="19" dataDxfId="17" headerRowBorderDxfId="18" tableBorderDxfId="16" totalsRowBorderDxfId="15">
  <tableColumns count="15">
    <tableColumn id="2" xr3:uid="{00000000-0010-0000-0200-000002000000}" name="Domain" dataDxfId="14">
      <calculatedColumnFormula>IF(Table1[[#This Row],[Domain]]="", "", Table1[[#This Row],[Domain]])</calculatedColumnFormula>
    </tableColumn>
    <tableColumn id="3" xr3:uid="{00000000-0010-0000-0200-000003000000}" name="Objective Assessment Plan" dataDxfId="13">
      <calculatedColumnFormula>IF(Table1[[#This Row],[Objective Assessment]]="", "", Table1[[#This Row],[Objective Assessment]])</calculatedColumnFormula>
    </tableColumn>
    <tableColumn id="4" xr3:uid="{00000000-0010-0000-0200-000004000000}" name="Grade Levels Served" dataDxfId="12">
      <calculatedColumnFormula>IF(Table1[[#This Row],[Grade Levels Served]]="", "", Table1[[#This Row],[Grade Levels Served]])</calculatedColumnFormula>
    </tableColumn>
    <tableColumn id="1" xr3:uid="{00000000-0010-0000-0200-000001000000}" name="Participant Group Assessed" dataDxfId="11">
      <calculatedColumnFormula>IF(Table1[[#This Row],[Participant Group Assessed]]="", "", Table1[[#This Row],[Participant Group Assessed]])</calculatedColumnFormula>
    </tableColumn>
    <tableColumn id="5" xr3:uid="{00000000-0010-0000-0200-000005000000}" name="Standard of Success" dataDxfId="10">
      <calculatedColumnFormula>IF(Table1[[#This Row],[Standard of Success]]="", "",Table1[[#This Row],[Standard of Success]])</calculatedColumnFormula>
    </tableColumn>
    <tableColumn id="7" xr3:uid="{00000000-0010-0000-0200-000007000000}" name="Benchmark" dataDxfId="9" dataCellStyle="Percent">
      <calculatedColumnFormula>IF(Table1[[#This Row],[Benchmark]]="", "", Table1[[#This Row],[Benchmark]])</calculatedColumnFormula>
    </tableColumn>
    <tableColumn id="8" xr3:uid="{00000000-0010-0000-0200-000008000000}" name="Total Number of Participants Measured at End of Year" dataDxfId="8"/>
    <tableColumn id="9" xr3:uid="{00000000-0010-0000-0200-000009000000}" name="Total Number of Participants Meeting Standard of Success at End of Year" dataDxfId="7"/>
    <tableColumn id="10" xr3:uid="{00000000-0010-0000-0200-00000A000000}" name="Percent of Participants Meeting Standard of Success at End of Year_x000a_(Auto Calculated)" dataDxfId="6" dataCellStyle="Percent">
      <calculatedColumnFormula>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calculatedColumnFormula>
    </tableColumn>
    <tableColumn id="16" xr3:uid="{00000000-0010-0000-0200-000010000000}" name="Stars Achieved_x000a_(Objective Status)_x000a_(Auto Calculated)" dataDxfId="5" dataCellStyle="Percent">
      <calculatedColumnFormula>IF(ISERROR(M2)," ",M2)</calculatedColumnFormula>
    </tableColumn>
    <tableColumn id="11" xr3:uid="{00000000-0010-0000-0200-00000B000000}" name="End-of-Year Programmatic Changes and Rationale" dataDxfId="4"/>
    <tableColumn id="12" xr3:uid="{00000000-0010-0000-0200-00000C000000}" name="End-of-Year Data Collection/Evaluation Changes _x000a_and Rationale" dataDxfId="3"/>
    <tableColumn id="15" xr3:uid="{00000000-0010-0000-0200-00000F000000}" name="Stars Achieved_2" dataDxfId="2">
      <calculatedColumnFormula>IF(N2&gt;=0, "5 Stars  
(Meets or Exceeds Benchmark)", IF(N2&gt;=-0.15, "4 Stars
(Approaching Benchmark)", IF(N2&gt;=-0.31, "3 Stars
(Meaningful Progress)", IF(N2&gt;=-0.51, "2 Stars
(Some Progress)", "1 Star
(Limited Progress)"))))</calculatedColumnFormula>
    </tableColumn>
    <tableColumn id="14" xr3:uid="{00000000-0010-0000-0200-00000E000000}" name="Proportionate Variance_2" dataDxfId="1" dataCellStyle="Percent">
      <calculatedColumnFormula>IF(((I2-F2)/F2)="", "", ((I2-F2)/F2))</calculatedColumnFormula>
    </tableColumn>
    <tableColumn id="19" xr3:uid="{00000000-0010-0000-0200-000013000000}" name="Proportionate Variance" dataDxfId="0" dataCellStyle="Percent">
      <calculatedColumnFormula>IF(ISERROR(N2)," ",N2)</calculatedColumnFormula>
    </tableColum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sheetPr>
  <dimension ref="A3:X3"/>
  <sheetViews>
    <sheetView zoomScaleNormal="100" workbookViewId="0">
      <selection activeCell="M75" sqref="M75"/>
    </sheetView>
  </sheetViews>
  <sheetFormatPr defaultColWidth="0" defaultRowHeight="15" x14ac:dyDescent="0.25"/>
  <cols>
    <col min="1" max="24" width="9.140625" style="2" customWidth="1"/>
    <col min="25" max="16384" width="9.140625" style="2" hidden="1"/>
  </cols>
  <sheetData>
    <row r="3" spans="6:6" x14ac:dyDescent="0.25">
      <c r="F3" s="1"/>
    </row>
  </sheetData>
  <sheetProtection algorithmName="SHA-512" hashValue="md6gXh7N3XMnbSx27zm/LWdntt90WbxvxXkch8k+i708rhpiENFwobrr5kRfvRbXMKOGf+8ghEt+fj3BkO06Jw==" saltValue="zp/m6k3szY+dOuia8alKBA=="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79998168889431442"/>
  </sheetPr>
  <dimension ref="A1:Q89"/>
  <sheetViews>
    <sheetView zoomScale="80" zoomScaleNormal="80" workbookViewId="0">
      <pane xSplit="3" ySplit="1" topLeftCell="K20" activePane="bottomRight" state="frozen"/>
      <selection pane="topRight" activeCell="D1" sqref="D1"/>
      <selection pane="bottomLeft" activeCell="A2" sqref="A2"/>
      <selection pane="bottomRight" activeCell="N17" sqref="N17"/>
    </sheetView>
  </sheetViews>
  <sheetFormatPr defaultColWidth="0" defaultRowHeight="15" x14ac:dyDescent="0.25"/>
  <cols>
    <col min="1" max="1" width="29.7109375" style="86" customWidth="1"/>
    <col min="2" max="2" width="46.140625" style="86" customWidth="1"/>
    <col min="3" max="3" width="49.28515625" style="86" customWidth="1"/>
    <col min="4" max="4" width="25.7109375" style="86" customWidth="1"/>
    <col min="5" max="5" width="39.7109375" style="86" customWidth="1"/>
    <col min="6" max="6" width="34.85546875" style="86" customWidth="1"/>
    <col min="7" max="8" width="46.140625" style="86" customWidth="1"/>
    <col min="9" max="9" width="24.7109375" style="87" customWidth="1"/>
    <col min="10" max="10" width="45.7109375" style="23" customWidth="1"/>
    <col min="11" max="12" width="26.7109375" style="6" customWidth="1"/>
    <col min="13" max="13" width="26" style="96" bestFit="1" customWidth="1"/>
    <col min="14" max="14" width="60.7109375" style="6" customWidth="1"/>
    <col min="15" max="15" width="60.5703125" style="6" customWidth="1"/>
    <col min="16" max="16" width="17.42578125" style="6" hidden="1" customWidth="1"/>
    <col min="17" max="17" width="3.5703125" hidden="1" customWidth="1"/>
    <col min="18" max="16384" width="3.5703125" style="6" hidden="1"/>
  </cols>
  <sheetData>
    <row r="1" spans="1:16" s="10" customFormat="1" ht="110.25" x14ac:dyDescent="0.25">
      <c r="A1" s="83" t="s">
        <v>30</v>
      </c>
      <c r="B1" s="83" t="s">
        <v>32</v>
      </c>
      <c r="C1" s="83" t="s">
        <v>33</v>
      </c>
      <c r="D1" s="83" t="s">
        <v>34</v>
      </c>
      <c r="E1" s="83" t="s">
        <v>16</v>
      </c>
      <c r="F1" s="83" t="s">
        <v>0</v>
      </c>
      <c r="G1" s="84" t="s">
        <v>14</v>
      </c>
      <c r="H1" s="84" t="s">
        <v>18</v>
      </c>
      <c r="I1" s="85" t="s">
        <v>21</v>
      </c>
      <c r="J1" s="11" t="s">
        <v>24</v>
      </c>
      <c r="K1" s="11" t="s">
        <v>1</v>
      </c>
      <c r="L1" s="11" t="s">
        <v>26</v>
      </c>
      <c r="M1" s="94" t="s">
        <v>27</v>
      </c>
      <c r="N1" s="16" t="s">
        <v>80</v>
      </c>
      <c r="O1" s="16" t="s">
        <v>10</v>
      </c>
      <c r="P1" s="11" t="s">
        <v>20</v>
      </c>
    </row>
    <row r="2" spans="1:16" s="5" customFormat="1" ht="239.25" x14ac:dyDescent="0.25">
      <c r="A2" s="50" t="s">
        <v>31</v>
      </c>
      <c r="B2" s="50" t="s">
        <v>25</v>
      </c>
      <c r="C2" s="50" t="s">
        <v>23</v>
      </c>
      <c r="D2" s="50" t="s">
        <v>35</v>
      </c>
      <c r="E2" s="50" t="s">
        <v>17</v>
      </c>
      <c r="F2" s="50" t="s">
        <v>63</v>
      </c>
      <c r="G2" s="50" t="s">
        <v>36</v>
      </c>
      <c r="H2" s="50" t="s">
        <v>19</v>
      </c>
      <c r="I2" s="51">
        <v>0.7</v>
      </c>
      <c r="J2" s="50" t="s">
        <v>93</v>
      </c>
      <c r="K2" s="50">
        <v>100</v>
      </c>
      <c r="L2" s="50">
        <v>45</v>
      </c>
      <c r="M2" s="95">
        <f t="shared" ref="M2:M12" si="0">IF(ISERROR(P2), "N/A", P2)</f>
        <v>0.45</v>
      </c>
      <c r="N2" s="52" t="s">
        <v>81</v>
      </c>
      <c r="O2" s="52" t="s">
        <v>82</v>
      </c>
      <c r="P2" s="51">
        <f>IF(OR(Table1[[#This Row],[Total Number of Participants Meeting Standard of Success]]=0, Table1[[#This Row],[Total Number of Participants Measured]]=0), "", Table1[[#This Row],[Total Number of Participants Meeting Standard of Success]]/Table1[[#This Row],[Total Number of Participants Measured]])</f>
        <v>0.45</v>
      </c>
    </row>
    <row r="3" spans="1:16" s="5" customFormat="1" ht="165" x14ac:dyDescent="0.25">
      <c r="A3" s="50" t="s">
        <v>70</v>
      </c>
      <c r="B3" s="50" t="s">
        <v>78</v>
      </c>
      <c r="C3" s="50" t="s">
        <v>79</v>
      </c>
      <c r="D3" s="50" t="s">
        <v>35</v>
      </c>
      <c r="E3" s="50" t="s">
        <v>17</v>
      </c>
      <c r="F3" s="50" t="s">
        <v>67</v>
      </c>
      <c r="G3" s="50" t="s">
        <v>73</v>
      </c>
      <c r="H3" s="50" t="s">
        <v>19</v>
      </c>
      <c r="I3" s="51">
        <v>0.85</v>
      </c>
      <c r="J3" s="50" t="s">
        <v>94</v>
      </c>
      <c r="K3" s="50">
        <v>30</v>
      </c>
      <c r="L3" s="50">
        <v>18</v>
      </c>
      <c r="M3" s="95">
        <f t="shared" si="0"/>
        <v>0.6</v>
      </c>
      <c r="N3" s="52" t="s">
        <v>92</v>
      </c>
      <c r="O3" s="52" t="s">
        <v>83</v>
      </c>
      <c r="P3" s="51">
        <f>IF(OR(Table1[[#This Row],[Total Number of Participants Meeting Standard of Success]]=0, Table1[[#This Row],[Total Number of Participants Measured]]=0), "", Table1[[#This Row],[Total Number of Participants Meeting Standard of Success]]/Table1[[#This Row],[Total Number of Participants Measured]])</f>
        <v>0.6</v>
      </c>
    </row>
    <row r="4" spans="1:16" s="5" customFormat="1" ht="157.9" customHeight="1" x14ac:dyDescent="0.25">
      <c r="A4" s="59" t="s">
        <v>31</v>
      </c>
      <c r="B4" s="59" t="s">
        <v>95</v>
      </c>
      <c r="C4" s="59" t="s">
        <v>96</v>
      </c>
      <c r="D4" s="59" t="s">
        <v>44</v>
      </c>
      <c r="E4" s="59" t="s">
        <v>17</v>
      </c>
      <c r="F4" s="59" t="s">
        <v>63</v>
      </c>
      <c r="G4" s="59" t="s">
        <v>36</v>
      </c>
      <c r="H4" s="59" t="s">
        <v>19</v>
      </c>
      <c r="I4" s="60">
        <v>0.8</v>
      </c>
      <c r="J4" s="46" t="s">
        <v>97</v>
      </c>
      <c r="K4" s="45">
        <v>13</v>
      </c>
      <c r="L4" s="45">
        <v>8</v>
      </c>
      <c r="M4" s="55">
        <f>IF(ISERROR(P4), "N/A", P4)</f>
        <v>0.61538461538461542</v>
      </c>
      <c r="N4" s="97" t="s">
        <v>137</v>
      </c>
      <c r="O4" s="97" t="s">
        <v>133</v>
      </c>
      <c r="P4" s="56">
        <f>IF(OR(Table1[[#This Row],[Total Number of Participants Meeting Standard of Success]]=0, Table1[[#This Row],[Total Number of Participants Measured]]=0), "", Table1[[#This Row],[Total Number of Participants Meeting Standard of Success]]/Table1[[#This Row],[Total Number of Participants Measured]])</f>
        <v>0.61538461538461542</v>
      </c>
    </row>
    <row r="5" spans="1:16" s="5" customFormat="1" ht="158.65" customHeight="1" x14ac:dyDescent="0.25">
      <c r="A5" s="59" t="s">
        <v>31</v>
      </c>
      <c r="B5" s="59" t="s">
        <v>95</v>
      </c>
      <c r="C5" s="59" t="s">
        <v>96</v>
      </c>
      <c r="D5" s="59" t="s">
        <v>45</v>
      </c>
      <c r="E5" s="59" t="s">
        <v>17</v>
      </c>
      <c r="F5" s="59" t="s">
        <v>63</v>
      </c>
      <c r="G5" s="59" t="s">
        <v>36</v>
      </c>
      <c r="H5" s="59" t="s">
        <v>19</v>
      </c>
      <c r="I5" s="60">
        <v>0.8</v>
      </c>
      <c r="J5" s="46" t="s">
        <v>97</v>
      </c>
      <c r="K5" s="45">
        <v>15</v>
      </c>
      <c r="L5" s="45">
        <v>9</v>
      </c>
      <c r="M5" s="54">
        <f t="shared" si="0"/>
        <v>0.6</v>
      </c>
      <c r="N5" s="97" t="s">
        <v>163</v>
      </c>
      <c r="O5" s="97" t="s">
        <v>133</v>
      </c>
      <c r="P5" s="53">
        <f>IF(OR(Table1[[#This Row],[Total Number of Participants Meeting Standard of Success]]=0, Table1[[#This Row],[Total Number of Participants Measured]]=0), "", Table1[[#This Row],[Total Number of Participants Meeting Standard of Success]]/Table1[[#This Row],[Total Number of Participants Measured]])</f>
        <v>0.6</v>
      </c>
    </row>
    <row r="6" spans="1:16" s="5" customFormat="1" ht="160.5" customHeight="1" x14ac:dyDescent="0.25">
      <c r="A6" s="59" t="s">
        <v>37</v>
      </c>
      <c r="B6" s="59" t="s">
        <v>98</v>
      </c>
      <c r="C6" s="59" t="s">
        <v>99</v>
      </c>
      <c r="D6" s="59" t="s">
        <v>44</v>
      </c>
      <c r="E6" s="59" t="s">
        <v>17</v>
      </c>
      <c r="F6" s="59" t="s">
        <v>63</v>
      </c>
      <c r="G6" s="59" t="s">
        <v>36</v>
      </c>
      <c r="H6" s="59" t="s">
        <v>19</v>
      </c>
      <c r="I6" s="60">
        <v>0.8</v>
      </c>
      <c r="J6" s="46" t="s">
        <v>97</v>
      </c>
      <c r="K6" s="45">
        <v>13</v>
      </c>
      <c r="L6" s="45">
        <v>8</v>
      </c>
      <c r="M6" s="55">
        <f>IF(ISERROR(P6), "N/A", P6)</f>
        <v>0.61538461538461542</v>
      </c>
      <c r="N6" s="97" t="s">
        <v>138</v>
      </c>
      <c r="O6" s="97" t="s">
        <v>134</v>
      </c>
      <c r="P6" s="56">
        <f>IF(OR(Table1[[#This Row],[Total Number of Participants Meeting Standard of Success]]=0, Table1[[#This Row],[Total Number of Participants Measured]]=0), "", Table1[[#This Row],[Total Number of Participants Meeting Standard of Success]]/Table1[[#This Row],[Total Number of Participants Measured]])</f>
        <v>0.61538461538461542</v>
      </c>
    </row>
    <row r="7" spans="1:16" s="5" customFormat="1" ht="189" customHeight="1" x14ac:dyDescent="0.25">
      <c r="A7" s="59" t="s">
        <v>37</v>
      </c>
      <c r="B7" s="59" t="s">
        <v>98</v>
      </c>
      <c r="C7" s="59" t="s">
        <v>99</v>
      </c>
      <c r="D7" s="59" t="s">
        <v>45</v>
      </c>
      <c r="E7" s="59" t="s">
        <v>17</v>
      </c>
      <c r="F7" s="59" t="s">
        <v>63</v>
      </c>
      <c r="G7" s="59" t="s">
        <v>36</v>
      </c>
      <c r="H7" s="59" t="s">
        <v>19</v>
      </c>
      <c r="I7" s="60">
        <v>0.8</v>
      </c>
      <c r="J7" s="46" t="s">
        <v>97</v>
      </c>
      <c r="K7" s="45">
        <v>15</v>
      </c>
      <c r="L7" s="45">
        <v>12</v>
      </c>
      <c r="M7" s="55">
        <f>IF(ISERROR(P7), "N/A", P7)</f>
        <v>0.8</v>
      </c>
      <c r="N7" s="97" t="s">
        <v>164</v>
      </c>
      <c r="O7" s="97" t="s">
        <v>134</v>
      </c>
      <c r="P7" s="56">
        <f>IF(OR(Table1[[#This Row],[Total Number of Participants Meeting Standard of Success]]=0, Table1[[#This Row],[Total Number of Participants Measured]]=0), "", Table1[[#This Row],[Total Number of Participants Meeting Standard of Success]]/Table1[[#This Row],[Total Number of Participants Measured]])</f>
        <v>0.8</v>
      </c>
    </row>
    <row r="8" spans="1:16" s="5" customFormat="1" ht="160.15" customHeight="1" x14ac:dyDescent="0.25">
      <c r="A8" s="59" t="s">
        <v>38</v>
      </c>
      <c r="B8" s="59" t="s">
        <v>100</v>
      </c>
      <c r="C8" s="59" t="s">
        <v>101</v>
      </c>
      <c r="D8" s="59" t="s">
        <v>44</v>
      </c>
      <c r="E8" s="59" t="s">
        <v>17</v>
      </c>
      <c r="F8" s="59" t="s">
        <v>63</v>
      </c>
      <c r="G8" s="59" t="s">
        <v>36</v>
      </c>
      <c r="H8" s="59" t="s">
        <v>19</v>
      </c>
      <c r="I8" s="60">
        <v>0.8</v>
      </c>
      <c r="J8" s="46" t="s">
        <v>97</v>
      </c>
      <c r="K8" s="45">
        <v>13</v>
      </c>
      <c r="L8" s="45">
        <v>9</v>
      </c>
      <c r="M8" s="55">
        <f>IF(ISERROR(P8), "N/A", P8)</f>
        <v>0.69230769230769229</v>
      </c>
      <c r="N8" s="97" t="s">
        <v>136</v>
      </c>
      <c r="O8" s="97" t="s">
        <v>135</v>
      </c>
      <c r="P8" s="56">
        <f>IF(OR(Table1[[#This Row],[Total Number of Participants Meeting Standard of Success]]=0, Table1[[#This Row],[Total Number of Participants Measured]]=0), "", Table1[[#This Row],[Total Number of Participants Meeting Standard of Success]]/Table1[[#This Row],[Total Number of Participants Measured]])</f>
        <v>0.69230769230769229</v>
      </c>
    </row>
    <row r="9" spans="1:16" s="5" customFormat="1" ht="158.25" customHeight="1" x14ac:dyDescent="0.25">
      <c r="A9" s="59" t="s">
        <v>38</v>
      </c>
      <c r="B9" s="59" t="s">
        <v>100</v>
      </c>
      <c r="C9" s="59" t="s">
        <v>101</v>
      </c>
      <c r="D9" s="59" t="s">
        <v>45</v>
      </c>
      <c r="E9" s="59" t="s">
        <v>17</v>
      </c>
      <c r="F9" s="59" t="s">
        <v>63</v>
      </c>
      <c r="G9" s="59" t="s">
        <v>36</v>
      </c>
      <c r="H9" s="59" t="s">
        <v>19</v>
      </c>
      <c r="I9" s="60">
        <v>0.8</v>
      </c>
      <c r="J9" s="46" t="s">
        <v>97</v>
      </c>
      <c r="K9" s="45">
        <v>15</v>
      </c>
      <c r="L9" s="45">
        <v>9</v>
      </c>
      <c r="M9" s="55">
        <f>IF(ISERROR(P9), "N/A", P9)</f>
        <v>0.6</v>
      </c>
      <c r="N9" s="97" t="s">
        <v>165</v>
      </c>
      <c r="O9" s="97" t="s">
        <v>135</v>
      </c>
      <c r="P9" s="56">
        <f>IF(OR(Table1[[#This Row],[Total Number of Participants Meeting Standard of Success]]=0, Table1[[#This Row],[Total Number of Participants Measured]]=0), "", Table1[[#This Row],[Total Number of Participants Meeting Standard of Success]]/Table1[[#This Row],[Total Number of Participants Measured]])</f>
        <v>0.6</v>
      </c>
    </row>
    <row r="10" spans="1:16" s="5" customFormat="1" ht="199.15" customHeight="1" x14ac:dyDescent="0.25">
      <c r="A10" s="59" t="s">
        <v>71</v>
      </c>
      <c r="B10" s="59" t="s">
        <v>102</v>
      </c>
      <c r="C10" s="59" t="s">
        <v>103</v>
      </c>
      <c r="D10" s="59" t="s">
        <v>44</v>
      </c>
      <c r="E10" s="59" t="s">
        <v>17</v>
      </c>
      <c r="F10" s="59" t="s">
        <v>74</v>
      </c>
      <c r="G10" s="59" t="s">
        <v>73</v>
      </c>
      <c r="H10" s="59" t="s">
        <v>19</v>
      </c>
      <c r="I10" s="60">
        <v>0.8</v>
      </c>
      <c r="J10" s="46" t="s">
        <v>129</v>
      </c>
      <c r="K10" s="45">
        <v>2</v>
      </c>
      <c r="L10" s="45">
        <v>2</v>
      </c>
      <c r="M10" s="54">
        <f t="shared" si="0"/>
        <v>1</v>
      </c>
      <c r="N10" s="97" t="s">
        <v>139</v>
      </c>
      <c r="O10" s="97" t="s">
        <v>134</v>
      </c>
      <c r="P10" s="53">
        <f>IF(OR(Table1[[#This Row],[Total Number of Participants Meeting Standard of Success]]=0, Table1[[#This Row],[Total Number of Participants Measured]]=0), "", Table1[[#This Row],[Total Number of Participants Meeting Standard of Success]]/Table1[[#This Row],[Total Number of Participants Measured]])</f>
        <v>1</v>
      </c>
    </row>
    <row r="11" spans="1:16" s="5" customFormat="1" ht="202.15" customHeight="1" x14ac:dyDescent="0.25">
      <c r="A11" s="59" t="s">
        <v>71</v>
      </c>
      <c r="B11" s="59" t="s">
        <v>102</v>
      </c>
      <c r="C11" s="59" t="s">
        <v>103</v>
      </c>
      <c r="D11" s="59" t="s">
        <v>45</v>
      </c>
      <c r="E11" s="59" t="s">
        <v>17</v>
      </c>
      <c r="F11" s="59" t="s">
        <v>74</v>
      </c>
      <c r="G11" s="59" t="s">
        <v>73</v>
      </c>
      <c r="H11" s="59" t="s">
        <v>19</v>
      </c>
      <c r="I11" s="60">
        <v>0.8</v>
      </c>
      <c r="J11" s="46" t="s">
        <v>129</v>
      </c>
      <c r="K11" s="45">
        <v>2</v>
      </c>
      <c r="L11" s="45">
        <v>2</v>
      </c>
      <c r="M11" s="54">
        <f t="shared" si="0"/>
        <v>1</v>
      </c>
      <c r="N11" s="97" t="s">
        <v>140</v>
      </c>
      <c r="O11" s="97" t="s">
        <v>134</v>
      </c>
      <c r="P11" s="53">
        <f>IF(OR(Table1[[#This Row],[Total Number of Participants Meeting Standard of Success]]=0, Table1[[#This Row],[Total Number of Participants Measured]]=0), "", Table1[[#This Row],[Total Number of Participants Meeting Standard of Success]]/Table1[[#This Row],[Total Number of Participants Measured]])</f>
        <v>1</v>
      </c>
    </row>
    <row r="12" spans="1:16" s="5" customFormat="1" ht="173.25" customHeight="1" x14ac:dyDescent="0.25">
      <c r="A12" s="59" t="s">
        <v>72</v>
      </c>
      <c r="B12" s="59" t="s">
        <v>104</v>
      </c>
      <c r="C12" s="59" t="s">
        <v>105</v>
      </c>
      <c r="D12" s="59" t="s">
        <v>45</v>
      </c>
      <c r="E12" s="59" t="s">
        <v>17</v>
      </c>
      <c r="F12" s="59" t="s">
        <v>75</v>
      </c>
      <c r="G12" s="59" t="s">
        <v>73</v>
      </c>
      <c r="H12" s="59" t="s">
        <v>19</v>
      </c>
      <c r="I12" s="60">
        <v>0.8</v>
      </c>
      <c r="J12" s="46" t="s">
        <v>130</v>
      </c>
      <c r="K12" s="45">
        <v>27</v>
      </c>
      <c r="L12" s="45">
        <v>27</v>
      </c>
      <c r="M12" s="54">
        <f t="shared" si="0"/>
        <v>1</v>
      </c>
      <c r="N12" s="97" t="s">
        <v>141</v>
      </c>
      <c r="O12" s="97" t="s">
        <v>142</v>
      </c>
      <c r="P12" s="53">
        <f>IF(OR(Table1[[#This Row],[Total Number of Participants Meeting Standard of Success]]=0, Table1[[#This Row],[Total Number of Participants Measured]]=0), "", Table1[[#This Row],[Total Number of Participants Meeting Standard of Success]]/Table1[[#This Row],[Total Number of Participants Measured]])</f>
        <v>1</v>
      </c>
    </row>
    <row r="13" spans="1:16" s="5" customFormat="1" ht="101.65" customHeight="1" x14ac:dyDescent="0.25">
      <c r="A13" s="59" t="s">
        <v>41</v>
      </c>
      <c r="B13" s="59" t="s">
        <v>106</v>
      </c>
      <c r="C13" s="59" t="s">
        <v>107</v>
      </c>
      <c r="D13" s="59" t="s">
        <v>44</v>
      </c>
      <c r="E13" s="59" t="s">
        <v>17</v>
      </c>
      <c r="F13" s="59" t="s">
        <v>69</v>
      </c>
      <c r="G13" s="59" t="s">
        <v>108</v>
      </c>
      <c r="H13" s="59" t="s">
        <v>19</v>
      </c>
      <c r="I13" s="60">
        <v>0.8</v>
      </c>
      <c r="J13" s="46" t="s">
        <v>143</v>
      </c>
      <c r="K13" s="62">
        <v>14</v>
      </c>
      <c r="L13" s="62">
        <v>8</v>
      </c>
      <c r="M13" s="63">
        <f t="shared" ref="M13:M18" si="1">IF(ISERROR(P13), "N/A", P13)</f>
        <v>0.5714285714285714</v>
      </c>
      <c r="N13" s="57" t="s">
        <v>147</v>
      </c>
      <c r="O13" s="57" t="s">
        <v>146</v>
      </c>
      <c r="P13" s="64">
        <f>IF(OR(Table1[[#This Row],[Total Number of Participants Meeting Standard of Success]]=0, Table1[[#This Row],[Total Number of Participants Measured]]=0), "", Table1[[#This Row],[Total Number of Participants Meeting Standard of Success]]/Table1[[#This Row],[Total Number of Participants Measured]])</f>
        <v>0.5714285714285714</v>
      </c>
    </row>
    <row r="14" spans="1:16" s="5" customFormat="1" ht="102.75" customHeight="1" x14ac:dyDescent="0.25">
      <c r="A14" s="59" t="s">
        <v>41</v>
      </c>
      <c r="B14" s="59" t="s">
        <v>106</v>
      </c>
      <c r="C14" s="59" t="s">
        <v>107</v>
      </c>
      <c r="D14" s="59" t="s">
        <v>45</v>
      </c>
      <c r="E14" s="59" t="s">
        <v>17</v>
      </c>
      <c r="F14" s="59" t="s">
        <v>69</v>
      </c>
      <c r="G14" s="59" t="s">
        <v>108</v>
      </c>
      <c r="H14" s="59" t="s">
        <v>19</v>
      </c>
      <c r="I14" s="60">
        <v>0.8</v>
      </c>
      <c r="J14" s="46" t="s">
        <v>143</v>
      </c>
      <c r="K14" s="62">
        <v>33</v>
      </c>
      <c r="L14" s="62">
        <v>26</v>
      </c>
      <c r="M14" s="63">
        <f t="shared" si="1"/>
        <v>0.78787878787878785</v>
      </c>
      <c r="N14" s="57" t="s">
        <v>148</v>
      </c>
      <c r="O14" s="57" t="s">
        <v>146</v>
      </c>
      <c r="P14" s="64">
        <f>IF(OR(Table1[[#This Row],[Total Number of Participants Meeting Standard of Success]]=0, Table1[[#This Row],[Total Number of Participants Measured]]=0), "", Table1[[#This Row],[Total Number of Participants Meeting Standard of Success]]/Table1[[#This Row],[Total Number of Participants Measured]])</f>
        <v>0.78787878787878785</v>
      </c>
    </row>
    <row r="15" spans="1:16" s="5" customFormat="1" ht="103.9" customHeight="1" x14ac:dyDescent="0.25">
      <c r="A15" s="59" t="s">
        <v>41</v>
      </c>
      <c r="B15" s="59" t="s">
        <v>109</v>
      </c>
      <c r="C15" s="59" t="s">
        <v>110</v>
      </c>
      <c r="D15" s="59" t="s">
        <v>44</v>
      </c>
      <c r="E15" s="59" t="s">
        <v>17</v>
      </c>
      <c r="F15" s="59" t="s">
        <v>69</v>
      </c>
      <c r="G15" s="59" t="s">
        <v>108</v>
      </c>
      <c r="H15" s="59" t="s">
        <v>19</v>
      </c>
      <c r="I15" s="60">
        <v>0.8</v>
      </c>
      <c r="J15" s="46" t="s">
        <v>144</v>
      </c>
      <c r="K15" s="62">
        <v>16</v>
      </c>
      <c r="L15" s="62">
        <v>4</v>
      </c>
      <c r="M15" s="63">
        <f t="shared" si="1"/>
        <v>0.25</v>
      </c>
      <c r="N15" s="57" t="s">
        <v>149</v>
      </c>
      <c r="O15" s="57" t="s">
        <v>146</v>
      </c>
      <c r="P15" s="64">
        <f>IF(OR(Table1[[#This Row],[Total Number of Participants Meeting Standard of Success]]=0, Table1[[#This Row],[Total Number of Participants Measured]]=0), "", Table1[[#This Row],[Total Number of Participants Meeting Standard of Success]]/Table1[[#This Row],[Total Number of Participants Measured]])</f>
        <v>0.25</v>
      </c>
    </row>
    <row r="16" spans="1:16" s="5" customFormat="1" ht="105.75" customHeight="1" x14ac:dyDescent="0.25">
      <c r="A16" s="59" t="s">
        <v>41</v>
      </c>
      <c r="B16" s="59" t="s">
        <v>109</v>
      </c>
      <c r="C16" s="59" t="s">
        <v>110</v>
      </c>
      <c r="D16" s="59" t="s">
        <v>45</v>
      </c>
      <c r="E16" s="59" t="s">
        <v>17</v>
      </c>
      <c r="F16" s="59" t="s">
        <v>69</v>
      </c>
      <c r="G16" s="59" t="s">
        <v>108</v>
      </c>
      <c r="H16" s="59" t="s">
        <v>19</v>
      </c>
      <c r="I16" s="60">
        <v>0.8</v>
      </c>
      <c r="J16" s="46" t="s">
        <v>144</v>
      </c>
      <c r="K16" s="62">
        <v>48</v>
      </c>
      <c r="L16" s="62">
        <v>16</v>
      </c>
      <c r="M16" s="63">
        <f t="shared" si="1"/>
        <v>0.33333333333333331</v>
      </c>
      <c r="N16" s="57" t="s">
        <v>166</v>
      </c>
      <c r="O16" s="57" t="s">
        <v>146</v>
      </c>
      <c r="P16" s="64">
        <f>IF(OR(Table1[[#This Row],[Total Number of Participants Meeting Standard of Success]]=0, Table1[[#This Row],[Total Number of Participants Measured]]=0), "", Table1[[#This Row],[Total Number of Participants Meeting Standard of Success]]/Table1[[#This Row],[Total Number of Participants Measured]])</f>
        <v>0.33333333333333331</v>
      </c>
    </row>
    <row r="17" spans="1:16" s="5" customFormat="1" ht="139.5" customHeight="1" x14ac:dyDescent="0.25">
      <c r="A17" s="59" t="s">
        <v>40</v>
      </c>
      <c r="B17" s="59" t="s">
        <v>111</v>
      </c>
      <c r="C17" s="59" t="s">
        <v>112</v>
      </c>
      <c r="D17" s="59" t="s">
        <v>44</v>
      </c>
      <c r="E17" s="59" t="s">
        <v>17</v>
      </c>
      <c r="F17" s="59" t="s">
        <v>58</v>
      </c>
      <c r="G17" s="59" t="s">
        <v>108</v>
      </c>
      <c r="H17" s="59" t="s">
        <v>19</v>
      </c>
      <c r="I17" s="60">
        <v>0.8</v>
      </c>
      <c r="J17" s="46" t="s">
        <v>150</v>
      </c>
      <c r="K17" s="45" t="s">
        <v>151</v>
      </c>
      <c r="L17" s="45" t="s">
        <v>151</v>
      </c>
      <c r="M17" s="63" t="str">
        <f t="shared" si="1"/>
        <v>N/A</v>
      </c>
      <c r="N17" s="57" t="s">
        <v>153</v>
      </c>
      <c r="O17" s="57" t="s">
        <v>174</v>
      </c>
      <c r="P17" s="64" t="e">
        <f>IF(OR(Table1[[#This Row],[Total Number of Participants Meeting Standard of Success]]=0, Table1[[#This Row],[Total Number of Participants Measured]]=0), "", Table1[[#This Row],[Total Number of Participants Meeting Standard of Success]]/Table1[[#This Row],[Total Number of Participants Measured]])</f>
        <v>#VALUE!</v>
      </c>
    </row>
    <row r="18" spans="1:16" s="5" customFormat="1" ht="141.75" customHeight="1" x14ac:dyDescent="0.25">
      <c r="A18" s="59" t="s">
        <v>40</v>
      </c>
      <c r="B18" s="59" t="s">
        <v>111</v>
      </c>
      <c r="C18" s="59" t="s">
        <v>112</v>
      </c>
      <c r="D18" s="59" t="s">
        <v>45</v>
      </c>
      <c r="E18" s="59" t="s">
        <v>17</v>
      </c>
      <c r="F18" s="59" t="s">
        <v>58</v>
      </c>
      <c r="G18" s="59" t="s">
        <v>108</v>
      </c>
      <c r="H18" s="59" t="s">
        <v>19</v>
      </c>
      <c r="I18" s="60">
        <v>0.8</v>
      </c>
      <c r="J18" s="46" t="s">
        <v>150</v>
      </c>
      <c r="K18" s="45" t="s">
        <v>151</v>
      </c>
      <c r="L18" s="45" t="s">
        <v>151</v>
      </c>
      <c r="M18" s="63" t="str">
        <f t="shared" si="1"/>
        <v>N/A</v>
      </c>
      <c r="N18" s="57" t="s">
        <v>153</v>
      </c>
      <c r="O18" s="57" t="s">
        <v>174</v>
      </c>
      <c r="P18" s="64" t="e">
        <f>IF(OR(Table1[[#This Row],[Total Number of Participants Meeting Standard of Success]]=0, Table1[[#This Row],[Total Number of Participants Measured]]=0), "", Table1[[#This Row],[Total Number of Participants Meeting Standard of Success]]/Table1[[#This Row],[Total Number of Participants Measured]])</f>
        <v>#VALUE!</v>
      </c>
    </row>
    <row r="19" spans="1:16" s="5" customFormat="1" ht="135" x14ac:dyDescent="0.25">
      <c r="A19" s="59" t="s">
        <v>40</v>
      </c>
      <c r="B19" s="59" t="s">
        <v>111</v>
      </c>
      <c r="C19" s="59" t="s">
        <v>113</v>
      </c>
      <c r="D19" s="59" t="s">
        <v>44</v>
      </c>
      <c r="E19" s="59" t="s">
        <v>17</v>
      </c>
      <c r="F19" s="59" t="s">
        <v>59</v>
      </c>
      <c r="G19" s="59" t="s">
        <v>108</v>
      </c>
      <c r="H19" s="59" t="s">
        <v>19</v>
      </c>
      <c r="I19" s="60">
        <v>0.8</v>
      </c>
      <c r="J19" s="46" t="s">
        <v>150</v>
      </c>
      <c r="K19" s="45" t="s">
        <v>151</v>
      </c>
      <c r="L19" s="45" t="s">
        <v>151</v>
      </c>
      <c r="M19" s="63" t="str">
        <f t="shared" ref="M19:M27" si="2">IF(ISERROR(P19), "N/A", P19)</f>
        <v>N/A</v>
      </c>
      <c r="N19" s="57" t="s">
        <v>153</v>
      </c>
      <c r="O19" s="57" t="s">
        <v>174</v>
      </c>
      <c r="P19" s="64" t="e">
        <f>IF(OR(Table1[[#This Row],[Total Number of Participants Meeting Standard of Success]]=0, Table1[[#This Row],[Total Number of Participants Measured]]=0), "", Table1[[#This Row],[Total Number of Participants Meeting Standard of Success]]/Table1[[#This Row],[Total Number of Participants Measured]])</f>
        <v>#VALUE!</v>
      </c>
    </row>
    <row r="20" spans="1:16" s="5" customFormat="1" ht="120" x14ac:dyDescent="0.25">
      <c r="A20" s="59" t="s">
        <v>40</v>
      </c>
      <c r="B20" s="59" t="s">
        <v>111</v>
      </c>
      <c r="C20" s="59" t="s">
        <v>113</v>
      </c>
      <c r="D20" s="59" t="s">
        <v>45</v>
      </c>
      <c r="E20" s="59" t="s">
        <v>17</v>
      </c>
      <c r="F20" s="59" t="s">
        <v>59</v>
      </c>
      <c r="G20" s="59" t="s">
        <v>108</v>
      </c>
      <c r="H20" s="59" t="s">
        <v>19</v>
      </c>
      <c r="I20" s="60">
        <v>0.8</v>
      </c>
      <c r="J20" s="46" t="s">
        <v>150</v>
      </c>
      <c r="K20" s="45" t="s">
        <v>151</v>
      </c>
      <c r="L20" s="45" t="s">
        <v>151</v>
      </c>
      <c r="M20" s="63" t="str">
        <f t="shared" si="2"/>
        <v>N/A</v>
      </c>
      <c r="N20" s="57" t="s">
        <v>153</v>
      </c>
      <c r="O20" s="57" t="s">
        <v>152</v>
      </c>
      <c r="P20" s="64" t="e">
        <f>IF(OR(Table1[[#This Row],[Total Number of Participants Meeting Standard of Success]]=0, Table1[[#This Row],[Total Number of Participants Measured]]=0), "", Table1[[#This Row],[Total Number of Participants Meeting Standard of Success]]/Table1[[#This Row],[Total Number of Participants Measured]])</f>
        <v>#VALUE!</v>
      </c>
    </row>
    <row r="21" spans="1:16" s="5" customFormat="1" ht="135" x14ac:dyDescent="0.25">
      <c r="A21" s="59" t="s">
        <v>40</v>
      </c>
      <c r="B21" s="59" t="s">
        <v>111</v>
      </c>
      <c r="C21" s="59" t="s">
        <v>114</v>
      </c>
      <c r="D21" s="59" t="s">
        <v>44</v>
      </c>
      <c r="E21" s="59" t="s">
        <v>17</v>
      </c>
      <c r="F21" s="59" t="s">
        <v>60</v>
      </c>
      <c r="G21" s="59" t="s">
        <v>108</v>
      </c>
      <c r="H21" s="59" t="s">
        <v>19</v>
      </c>
      <c r="I21" s="60">
        <v>0.8</v>
      </c>
      <c r="J21" s="46" t="s">
        <v>150</v>
      </c>
      <c r="K21" s="45" t="s">
        <v>151</v>
      </c>
      <c r="L21" s="45" t="s">
        <v>151</v>
      </c>
      <c r="M21" s="63" t="str">
        <f t="shared" si="2"/>
        <v>N/A</v>
      </c>
      <c r="N21" s="57" t="s">
        <v>153</v>
      </c>
      <c r="O21" s="57" t="s">
        <v>174</v>
      </c>
      <c r="P21" s="64" t="e">
        <f>IF(OR(Table1[[#This Row],[Total Number of Participants Meeting Standard of Success]]=0, Table1[[#This Row],[Total Number of Participants Measured]]=0), "", Table1[[#This Row],[Total Number of Participants Meeting Standard of Success]]/Table1[[#This Row],[Total Number of Participants Measured]])</f>
        <v>#VALUE!</v>
      </c>
    </row>
    <row r="22" spans="1:16" s="5" customFormat="1" ht="135" x14ac:dyDescent="0.25">
      <c r="A22" s="59" t="s">
        <v>40</v>
      </c>
      <c r="B22" s="59" t="s">
        <v>111</v>
      </c>
      <c r="C22" s="59" t="s">
        <v>114</v>
      </c>
      <c r="D22" s="59" t="s">
        <v>45</v>
      </c>
      <c r="E22" s="59" t="s">
        <v>17</v>
      </c>
      <c r="F22" s="59" t="s">
        <v>60</v>
      </c>
      <c r="G22" s="59" t="s">
        <v>108</v>
      </c>
      <c r="H22" s="59" t="s">
        <v>19</v>
      </c>
      <c r="I22" s="60">
        <v>0.8</v>
      </c>
      <c r="J22" s="46" t="s">
        <v>150</v>
      </c>
      <c r="K22" s="45" t="s">
        <v>151</v>
      </c>
      <c r="L22" s="45" t="s">
        <v>151</v>
      </c>
      <c r="M22" s="63" t="str">
        <f t="shared" si="2"/>
        <v>N/A</v>
      </c>
      <c r="N22" s="57" t="s">
        <v>153</v>
      </c>
      <c r="O22" s="57" t="s">
        <v>174</v>
      </c>
      <c r="P22" s="64" t="e">
        <f>IF(OR(Table1[[#This Row],[Total Number of Participants Meeting Standard of Success]]=0, Table1[[#This Row],[Total Number of Participants Measured]]=0), "", Table1[[#This Row],[Total Number of Participants Meeting Standard of Success]]/Table1[[#This Row],[Total Number of Participants Measured]])</f>
        <v>#VALUE!</v>
      </c>
    </row>
    <row r="23" spans="1:16" s="5" customFormat="1" ht="134.25" customHeight="1" x14ac:dyDescent="0.25">
      <c r="A23" s="59" t="s">
        <v>40</v>
      </c>
      <c r="B23" s="59" t="s">
        <v>115</v>
      </c>
      <c r="C23" s="59" t="s">
        <v>116</v>
      </c>
      <c r="D23" s="59" t="s">
        <v>44</v>
      </c>
      <c r="E23" s="59" t="s">
        <v>17</v>
      </c>
      <c r="F23" s="59" t="s">
        <v>69</v>
      </c>
      <c r="G23" s="59" t="s">
        <v>108</v>
      </c>
      <c r="H23" s="59" t="s">
        <v>19</v>
      </c>
      <c r="I23" s="60">
        <v>0.8</v>
      </c>
      <c r="J23" s="46" t="s">
        <v>155</v>
      </c>
      <c r="K23" s="62">
        <v>13</v>
      </c>
      <c r="L23" s="62">
        <v>11</v>
      </c>
      <c r="M23" s="63">
        <f t="shared" si="2"/>
        <v>0.84615384615384615</v>
      </c>
      <c r="N23" s="57" t="s">
        <v>156</v>
      </c>
      <c r="O23" s="57" t="s">
        <v>152</v>
      </c>
      <c r="P23" s="64">
        <f>IF(OR(Table1[[#This Row],[Total Number of Participants Meeting Standard of Success]]=0, Table1[[#This Row],[Total Number of Participants Measured]]=0), "", Table1[[#This Row],[Total Number of Participants Meeting Standard of Success]]/Table1[[#This Row],[Total Number of Participants Measured]])</f>
        <v>0.84615384615384615</v>
      </c>
    </row>
    <row r="24" spans="1:16" s="5" customFormat="1" ht="104.65" customHeight="1" x14ac:dyDescent="0.25">
      <c r="A24" s="59" t="s">
        <v>40</v>
      </c>
      <c r="B24" s="59" t="s">
        <v>115</v>
      </c>
      <c r="C24" s="59" t="s">
        <v>116</v>
      </c>
      <c r="D24" s="59" t="s">
        <v>45</v>
      </c>
      <c r="E24" s="59" t="s">
        <v>17</v>
      </c>
      <c r="F24" s="59" t="s">
        <v>69</v>
      </c>
      <c r="G24" s="59" t="s">
        <v>108</v>
      </c>
      <c r="H24" s="59" t="s">
        <v>19</v>
      </c>
      <c r="I24" s="60">
        <v>0.8</v>
      </c>
      <c r="J24" s="46" t="s">
        <v>155</v>
      </c>
      <c r="K24" s="62">
        <v>32</v>
      </c>
      <c r="L24" s="62">
        <v>25</v>
      </c>
      <c r="M24" s="63">
        <f t="shared" si="2"/>
        <v>0.78125</v>
      </c>
      <c r="N24" s="57" t="s">
        <v>167</v>
      </c>
      <c r="O24" s="57" t="s">
        <v>152</v>
      </c>
      <c r="P24" s="64">
        <f>IF(OR(Table1[[#This Row],[Total Number of Participants Meeting Standard of Success]]=0, Table1[[#This Row],[Total Number of Participants Measured]]=0), "", Table1[[#This Row],[Total Number of Participants Meeting Standard of Success]]/Table1[[#This Row],[Total Number of Participants Measured]])</f>
        <v>0.78125</v>
      </c>
    </row>
    <row r="25" spans="1:16" s="5" customFormat="1" ht="136.5" customHeight="1" x14ac:dyDescent="0.25">
      <c r="A25" s="88" t="s">
        <v>40</v>
      </c>
      <c r="B25" s="88" t="s">
        <v>131</v>
      </c>
      <c r="C25" s="88" t="s">
        <v>132</v>
      </c>
      <c r="D25" s="88" t="s">
        <v>44</v>
      </c>
      <c r="E25" s="88" t="s">
        <v>17</v>
      </c>
      <c r="F25" s="88" t="s">
        <v>69</v>
      </c>
      <c r="G25" s="88" t="s">
        <v>108</v>
      </c>
      <c r="H25" s="88" t="s">
        <v>19</v>
      </c>
      <c r="I25" s="89">
        <v>0.8</v>
      </c>
      <c r="J25" s="90" t="s">
        <v>155</v>
      </c>
      <c r="K25" s="91">
        <v>11</v>
      </c>
      <c r="L25" s="91">
        <v>9</v>
      </c>
      <c r="M25" s="92">
        <f>IF(ISERROR(P25), "N/A", P25)</f>
        <v>0.81818181818181823</v>
      </c>
      <c r="N25" s="57" t="s">
        <v>145</v>
      </c>
      <c r="O25" s="57" t="s">
        <v>152</v>
      </c>
      <c r="P25" s="93">
        <f>IF(OR(Table1[[#This Row],[Total Number of Participants Meeting Standard of Success]]=0, Table1[[#This Row],[Total Number of Participants Measured]]=0), "", Table1[[#This Row],[Total Number of Participants Meeting Standard of Success]]/Table1[[#This Row],[Total Number of Participants Measured]])</f>
        <v>0.81818181818181823</v>
      </c>
    </row>
    <row r="26" spans="1:16" s="5" customFormat="1" ht="106.15" customHeight="1" x14ac:dyDescent="0.25">
      <c r="A26" s="88" t="s">
        <v>40</v>
      </c>
      <c r="B26" s="88" t="s">
        <v>131</v>
      </c>
      <c r="C26" s="88" t="s">
        <v>132</v>
      </c>
      <c r="D26" s="88" t="s">
        <v>45</v>
      </c>
      <c r="E26" s="88" t="s">
        <v>17</v>
      </c>
      <c r="F26" s="88" t="s">
        <v>69</v>
      </c>
      <c r="G26" s="88" t="s">
        <v>108</v>
      </c>
      <c r="H26" s="88" t="s">
        <v>19</v>
      </c>
      <c r="I26" s="89">
        <v>0.8</v>
      </c>
      <c r="J26" s="90" t="s">
        <v>155</v>
      </c>
      <c r="K26" s="91">
        <v>24</v>
      </c>
      <c r="L26" s="91">
        <v>18</v>
      </c>
      <c r="M26" s="92">
        <f>IF(ISERROR(P26), "N/A", P26)</f>
        <v>0.75</v>
      </c>
      <c r="N26" s="57" t="s">
        <v>159</v>
      </c>
      <c r="O26" s="57" t="s">
        <v>152</v>
      </c>
      <c r="P26" s="93">
        <f>IF(OR(Table1[[#This Row],[Total Number of Participants Meeting Standard of Success]]=0, Table1[[#This Row],[Total Number of Participants Measured]]=0), "", Table1[[#This Row],[Total Number of Participants Meeting Standard of Success]]/Table1[[#This Row],[Total Number of Participants Measured]])</f>
        <v>0.75</v>
      </c>
    </row>
    <row r="27" spans="1:16" s="5" customFormat="1" ht="134.25" customHeight="1" x14ac:dyDescent="0.25">
      <c r="A27" s="59" t="s">
        <v>42</v>
      </c>
      <c r="B27" s="59" t="s">
        <v>117</v>
      </c>
      <c r="C27" s="59" t="s">
        <v>118</v>
      </c>
      <c r="D27" s="59" t="s">
        <v>44</v>
      </c>
      <c r="E27" s="59" t="s">
        <v>17</v>
      </c>
      <c r="F27" s="59" t="s">
        <v>69</v>
      </c>
      <c r="G27" s="59" t="s">
        <v>108</v>
      </c>
      <c r="H27" s="59" t="s">
        <v>19</v>
      </c>
      <c r="I27" s="60">
        <v>0.8</v>
      </c>
      <c r="J27" s="46" t="s">
        <v>155</v>
      </c>
      <c r="K27" s="62">
        <v>12</v>
      </c>
      <c r="L27" s="62">
        <v>12</v>
      </c>
      <c r="M27" s="63">
        <f t="shared" si="2"/>
        <v>1</v>
      </c>
      <c r="N27" s="57" t="s">
        <v>157</v>
      </c>
      <c r="O27" s="57" t="s">
        <v>158</v>
      </c>
      <c r="P27" s="64">
        <f>IF(OR(Table1[[#This Row],[Total Number of Participants Meeting Standard of Success]]=0, Table1[[#This Row],[Total Number of Participants Measured]]=0), "", Table1[[#This Row],[Total Number of Participants Meeting Standard of Success]]/Table1[[#This Row],[Total Number of Participants Measured]])</f>
        <v>1</v>
      </c>
    </row>
    <row r="28" spans="1:16" s="5" customFormat="1" ht="106.15" customHeight="1" x14ac:dyDescent="0.25">
      <c r="A28" s="59" t="s">
        <v>42</v>
      </c>
      <c r="B28" s="59" t="s">
        <v>117</v>
      </c>
      <c r="C28" s="59" t="s">
        <v>118</v>
      </c>
      <c r="D28" s="59" t="s">
        <v>45</v>
      </c>
      <c r="E28" s="59" t="s">
        <v>17</v>
      </c>
      <c r="F28" s="59" t="s">
        <v>69</v>
      </c>
      <c r="G28" s="59" t="s">
        <v>108</v>
      </c>
      <c r="H28" s="59" t="s">
        <v>19</v>
      </c>
      <c r="I28" s="60">
        <v>0.8</v>
      </c>
      <c r="J28" s="46" t="s">
        <v>155</v>
      </c>
      <c r="K28" s="45">
        <v>33</v>
      </c>
      <c r="L28" s="45">
        <v>26</v>
      </c>
      <c r="M28" s="55">
        <f t="shared" ref="M28:M38" si="3">IF(ISERROR(P28), "N/A", P28)</f>
        <v>0.78787878787878785</v>
      </c>
      <c r="N28" s="57" t="s">
        <v>168</v>
      </c>
      <c r="O28" s="57" t="s">
        <v>158</v>
      </c>
      <c r="P28" s="56">
        <f>IF(OR(Table1[[#This Row],[Total Number of Participants Meeting Standard of Success]]=0, Table1[[#This Row],[Total Number of Participants Measured]]=0), "", Table1[[#This Row],[Total Number of Participants Meeting Standard of Success]]/Table1[[#This Row],[Total Number of Participants Measured]])</f>
        <v>0.78787878787878785</v>
      </c>
    </row>
    <row r="29" spans="1:16" s="5" customFormat="1" ht="104.25" customHeight="1" x14ac:dyDescent="0.25">
      <c r="A29" s="59" t="s">
        <v>42</v>
      </c>
      <c r="B29" s="59" t="s">
        <v>119</v>
      </c>
      <c r="C29" s="59" t="s">
        <v>120</v>
      </c>
      <c r="D29" s="59" t="s">
        <v>44</v>
      </c>
      <c r="E29" s="59" t="s">
        <v>17</v>
      </c>
      <c r="F29" s="59" t="s">
        <v>69</v>
      </c>
      <c r="G29" s="59" t="s">
        <v>108</v>
      </c>
      <c r="H29" s="59" t="s">
        <v>19</v>
      </c>
      <c r="I29" s="60">
        <v>0.8</v>
      </c>
      <c r="J29" s="46" t="s">
        <v>155</v>
      </c>
      <c r="K29" s="45">
        <v>34</v>
      </c>
      <c r="L29" s="45">
        <v>28</v>
      </c>
      <c r="M29" s="55">
        <f t="shared" si="3"/>
        <v>0.82352941176470584</v>
      </c>
      <c r="N29" s="57" t="s">
        <v>145</v>
      </c>
      <c r="O29" s="57" t="s">
        <v>158</v>
      </c>
      <c r="P29" s="56">
        <f>IF(OR(Table1[[#This Row],[Total Number of Participants Meeting Standard of Success]]=0, Table1[[#This Row],[Total Number of Participants Measured]]=0), "", Table1[[#This Row],[Total Number of Participants Meeting Standard of Success]]/Table1[[#This Row],[Total Number of Participants Measured]])</f>
        <v>0.82352941176470584</v>
      </c>
    </row>
    <row r="30" spans="1:16" s="5" customFormat="1" ht="106.5" customHeight="1" x14ac:dyDescent="0.25">
      <c r="A30" s="59" t="s">
        <v>42</v>
      </c>
      <c r="B30" s="59" t="s">
        <v>119</v>
      </c>
      <c r="C30" s="59" t="s">
        <v>120</v>
      </c>
      <c r="D30" s="59" t="s">
        <v>45</v>
      </c>
      <c r="E30" s="59" t="s">
        <v>17</v>
      </c>
      <c r="F30" s="59" t="s">
        <v>69</v>
      </c>
      <c r="G30" s="59" t="s">
        <v>108</v>
      </c>
      <c r="H30" s="59" t="s">
        <v>19</v>
      </c>
      <c r="I30" s="60">
        <v>0.8</v>
      </c>
      <c r="J30" s="46" t="s">
        <v>155</v>
      </c>
      <c r="K30" s="45">
        <v>22</v>
      </c>
      <c r="L30" s="45">
        <v>13</v>
      </c>
      <c r="M30" s="55">
        <f t="shared" si="3"/>
        <v>0.59090909090909094</v>
      </c>
      <c r="N30" s="57" t="s">
        <v>169</v>
      </c>
      <c r="O30" s="57" t="s">
        <v>158</v>
      </c>
      <c r="P30" s="56">
        <f>IF(OR(Table1[[#This Row],[Total Number of Participants Meeting Standard of Success]]=0, Table1[[#This Row],[Total Number of Participants Measured]]=0), "", Table1[[#This Row],[Total Number of Participants Meeting Standard of Success]]/Table1[[#This Row],[Total Number of Participants Measured]])</f>
        <v>0.59090909090909094</v>
      </c>
    </row>
    <row r="31" spans="1:16" s="5" customFormat="1" ht="48" x14ac:dyDescent="0.25">
      <c r="A31" s="59" t="s">
        <v>77</v>
      </c>
      <c r="B31" s="59" t="s">
        <v>121</v>
      </c>
      <c r="C31" s="59" t="s">
        <v>122</v>
      </c>
      <c r="D31" s="59" t="s">
        <v>44</v>
      </c>
      <c r="E31" s="59" t="s">
        <v>47</v>
      </c>
      <c r="F31" s="59" t="s">
        <v>60</v>
      </c>
      <c r="G31" s="59" t="s">
        <v>123</v>
      </c>
      <c r="H31" s="59" t="s">
        <v>124</v>
      </c>
      <c r="I31" s="60">
        <v>0.8</v>
      </c>
      <c r="J31" s="46" t="s">
        <v>151</v>
      </c>
      <c r="K31" s="45" t="s">
        <v>151</v>
      </c>
      <c r="L31" s="45" t="s">
        <v>151</v>
      </c>
      <c r="M31" s="55" t="str">
        <f t="shared" si="3"/>
        <v>N/A</v>
      </c>
      <c r="N31" s="97" t="s">
        <v>154</v>
      </c>
      <c r="O31" s="97" t="s">
        <v>154</v>
      </c>
      <c r="P31" s="56" t="e">
        <f>IF(OR(Table1[[#This Row],[Total Number of Participants Meeting Standard of Success]]=0, Table1[[#This Row],[Total Number of Participants Measured]]=0), "", Table1[[#This Row],[Total Number of Participants Meeting Standard of Success]]/Table1[[#This Row],[Total Number of Participants Measured]])</f>
        <v>#VALUE!</v>
      </c>
    </row>
    <row r="32" spans="1:16" s="5" customFormat="1" ht="48" x14ac:dyDescent="0.25">
      <c r="A32" s="59" t="s">
        <v>77</v>
      </c>
      <c r="B32" s="59" t="s">
        <v>121</v>
      </c>
      <c r="C32" s="59" t="s">
        <v>122</v>
      </c>
      <c r="D32" s="59" t="s">
        <v>45</v>
      </c>
      <c r="E32" s="59" t="s">
        <v>47</v>
      </c>
      <c r="F32" s="59" t="s">
        <v>60</v>
      </c>
      <c r="G32" s="59" t="s">
        <v>123</v>
      </c>
      <c r="H32" s="59" t="s">
        <v>124</v>
      </c>
      <c r="I32" s="60">
        <v>0.8</v>
      </c>
      <c r="J32" s="46" t="s">
        <v>151</v>
      </c>
      <c r="K32" s="45" t="s">
        <v>151</v>
      </c>
      <c r="L32" s="45" t="s">
        <v>151</v>
      </c>
      <c r="M32" s="55" t="str">
        <f t="shared" si="3"/>
        <v>N/A</v>
      </c>
      <c r="N32" s="97" t="s">
        <v>154</v>
      </c>
      <c r="O32" s="97" t="s">
        <v>154</v>
      </c>
      <c r="P32" s="56" t="e">
        <f>IF(OR(Table1[[#This Row],[Total Number of Participants Meeting Standard of Success]]=0, Table1[[#This Row],[Total Number of Participants Measured]]=0), "", Table1[[#This Row],[Total Number of Participants Meeting Standard of Success]]/Table1[[#This Row],[Total Number of Participants Measured]])</f>
        <v>#VALUE!</v>
      </c>
    </row>
    <row r="33" spans="1:16" s="5" customFormat="1" ht="48" x14ac:dyDescent="0.25">
      <c r="A33" s="59" t="s">
        <v>77</v>
      </c>
      <c r="B33" s="59" t="s">
        <v>121</v>
      </c>
      <c r="C33" s="59" t="s">
        <v>125</v>
      </c>
      <c r="D33" s="59" t="s">
        <v>44</v>
      </c>
      <c r="E33" s="59" t="s">
        <v>47</v>
      </c>
      <c r="F33" s="59" t="s">
        <v>58</v>
      </c>
      <c r="G33" s="59" t="s">
        <v>123</v>
      </c>
      <c r="H33" s="59" t="s">
        <v>126</v>
      </c>
      <c r="I33" s="60">
        <v>0.9</v>
      </c>
      <c r="J33" s="46" t="s">
        <v>151</v>
      </c>
      <c r="K33" s="45" t="s">
        <v>151</v>
      </c>
      <c r="L33" s="45" t="s">
        <v>151</v>
      </c>
      <c r="M33" s="55" t="str">
        <f t="shared" si="3"/>
        <v>N/A</v>
      </c>
      <c r="N33" s="97" t="s">
        <v>154</v>
      </c>
      <c r="O33" s="97" t="s">
        <v>154</v>
      </c>
      <c r="P33" s="56" t="e">
        <f>IF(OR(Table1[[#This Row],[Total Number of Participants Meeting Standard of Success]]=0, Table1[[#This Row],[Total Number of Participants Measured]]=0), "", Table1[[#This Row],[Total Number of Participants Meeting Standard of Success]]/Table1[[#This Row],[Total Number of Participants Measured]])</f>
        <v>#VALUE!</v>
      </c>
    </row>
    <row r="34" spans="1:16" s="5" customFormat="1" ht="48" x14ac:dyDescent="0.25">
      <c r="A34" s="59" t="s">
        <v>77</v>
      </c>
      <c r="B34" s="59" t="s">
        <v>121</v>
      </c>
      <c r="C34" s="59" t="s">
        <v>125</v>
      </c>
      <c r="D34" s="59" t="s">
        <v>45</v>
      </c>
      <c r="E34" s="59" t="s">
        <v>47</v>
      </c>
      <c r="F34" s="59" t="s">
        <v>58</v>
      </c>
      <c r="G34" s="59" t="s">
        <v>123</v>
      </c>
      <c r="H34" s="59" t="s">
        <v>126</v>
      </c>
      <c r="I34" s="60">
        <v>0.9</v>
      </c>
      <c r="J34" s="46" t="s">
        <v>151</v>
      </c>
      <c r="K34" s="45" t="s">
        <v>151</v>
      </c>
      <c r="L34" s="45" t="s">
        <v>151</v>
      </c>
      <c r="M34" s="55" t="str">
        <f t="shared" si="3"/>
        <v>N/A</v>
      </c>
      <c r="N34" s="97" t="s">
        <v>154</v>
      </c>
      <c r="O34" s="97" t="s">
        <v>154</v>
      </c>
      <c r="P34" s="56" t="e">
        <f>IF(OR(Table1[[#This Row],[Total Number of Participants Meeting Standard of Success]]=0, Table1[[#This Row],[Total Number of Participants Measured]]=0), "", Table1[[#This Row],[Total Number of Participants Meeting Standard of Success]]/Table1[[#This Row],[Total Number of Participants Measured]])</f>
        <v>#VALUE!</v>
      </c>
    </row>
    <row r="35" spans="1:16" s="5" customFormat="1" ht="124.5" customHeight="1" x14ac:dyDescent="0.25">
      <c r="A35" s="59" t="s">
        <v>77</v>
      </c>
      <c r="B35" s="59" t="s">
        <v>121</v>
      </c>
      <c r="C35" s="59" t="s">
        <v>127</v>
      </c>
      <c r="D35" s="59" t="s">
        <v>44</v>
      </c>
      <c r="E35" s="59" t="s">
        <v>47</v>
      </c>
      <c r="F35" s="59" t="s">
        <v>58</v>
      </c>
      <c r="G35" s="59" t="s">
        <v>108</v>
      </c>
      <c r="H35" s="59" t="s">
        <v>19</v>
      </c>
      <c r="I35" s="60">
        <v>0.8</v>
      </c>
      <c r="J35" s="46" t="s">
        <v>160</v>
      </c>
      <c r="K35" s="45">
        <v>50</v>
      </c>
      <c r="L35" s="45">
        <v>47</v>
      </c>
      <c r="M35" s="55">
        <f t="shared" si="3"/>
        <v>0.94</v>
      </c>
      <c r="N35" s="97" t="s">
        <v>170</v>
      </c>
      <c r="O35" s="97" t="s">
        <v>161</v>
      </c>
      <c r="P35" s="56">
        <f>IF(OR(Table1[[#This Row],[Total Number of Participants Meeting Standard of Success]]=0, Table1[[#This Row],[Total Number of Participants Measured]]=0), "", Table1[[#This Row],[Total Number of Participants Meeting Standard of Success]]/Table1[[#This Row],[Total Number of Participants Measured]])</f>
        <v>0.94</v>
      </c>
    </row>
    <row r="36" spans="1:16" s="5" customFormat="1" ht="122.65" customHeight="1" x14ac:dyDescent="0.25">
      <c r="A36" s="59" t="s">
        <v>77</v>
      </c>
      <c r="B36" s="59" t="s">
        <v>121</v>
      </c>
      <c r="C36" s="59" t="s">
        <v>127</v>
      </c>
      <c r="D36" s="59" t="s">
        <v>45</v>
      </c>
      <c r="E36" s="59" t="s">
        <v>47</v>
      </c>
      <c r="F36" s="59" t="s">
        <v>58</v>
      </c>
      <c r="G36" s="59" t="s">
        <v>108</v>
      </c>
      <c r="H36" s="59" t="s">
        <v>19</v>
      </c>
      <c r="I36" s="60">
        <v>0.8</v>
      </c>
      <c r="J36" s="46" t="s">
        <v>160</v>
      </c>
      <c r="K36" s="45">
        <v>125</v>
      </c>
      <c r="L36" s="45">
        <v>43</v>
      </c>
      <c r="M36" s="55">
        <f t="shared" si="3"/>
        <v>0.34399999999999997</v>
      </c>
      <c r="N36" s="97" t="s">
        <v>171</v>
      </c>
      <c r="O36" s="97" t="s">
        <v>161</v>
      </c>
      <c r="P36" s="56">
        <f>IF(OR(Table1[[#This Row],[Total Number of Participants Meeting Standard of Success]]=0, Table1[[#This Row],[Total Number of Participants Measured]]=0), "", Table1[[#This Row],[Total Number of Participants Meeting Standard of Success]]/Table1[[#This Row],[Total Number of Participants Measured]])</f>
        <v>0.34399999999999997</v>
      </c>
    </row>
    <row r="37" spans="1:16" s="5" customFormat="1" ht="91.15" customHeight="1" x14ac:dyDescent="0.25">
      <c r="A37" s="59" t="s">
        <v>77</v>
      </c>
      <c r="B37" s="59" t="s">
        <v>121</v>
      </c>
      <c r="C37" s="59" t="s">
        <v>128</v>
      </c>
      <c r="D37" s="59" t="s">
        <v>44</v>
      </c>
      <c r="E37" s="59" t="s">
        <v>47</v>
      </c>
      <c r="F37" s="59" t="s">
        <v>55</v>
      </c>
      <c r="G37" s="59" t="s">
        <v>108</v>
      </c>
      <c r="H37" s="59" t="s">
        <v>19</v>
      </c>
      <c r="I37" s="60">
        <v>0.8</v>
      </c>
      <c r="J37" s="46" t="s">
        <v>162</v>
      </c>
      <c r="K37" s="45">
        <v>50</v>
      </c>
      <c r="L37" s="45">
        <v>24</v>
      </c>
      <c r="M37" s="55">
        <f t="shared" si="3"/>
        <v>0.48</v>
      </c>
      <c r="N37" s="97" t="s">
        <v>172</v>
      </c>
      <c r="O37" s="97" t="s">
        <v>161</v>
      </c>
      <c r="P37" s="56">
        <f>IF(OR(Table1[[#This Row],[Total Number of Participants Meeting Standard of Success]]=0, Table1[[#This Row],[Total Number of Participants Measured]]=0), "", Table1[[#This Row],[Total Number of Participants Meeting Standard of Success]]/Table1[[#This Row],[Total Number of Participants Measured]])</f>
        <v>0.48</v>
      </c>
    </row>
    <row r="38" spans="1:16" s="5" customFormat="1" ht="92.65" customHeight="1" x14ac:dyDescent="0.25">
      <c r="A38" s="59" t="s">
        <v>77</v>
      </c>
      <c r="B38" s="59" t="s">
        <v>121</v>
      </c>
      <c r="C38" s="59" t="s">
        <v>128</v>
      </c>
      <c r="D38" s="59" t="s">
        <v>45</v>
      </c>
      <c r="E38" s="59" t="s">
        <v>47</v>
      </c>
      <c r="F38" s="59" t="s">
        <v>55</v>
      </c>
      <c r="G38" s="59" t="s">
        <v>108</v>
      </c>
      <c r="H38" s="59" t="s">
        <v>19</v>
      </c>
      <c r="I38" s="60">
        <v>0.8</v>
      </c>
      <c r="J38" s="46" t="s">
        <v>162</v>
      </c>
      <c r="K38" s="45">
        <v>77</v>
      </c>
      <c r="L38" s="45">
        <v>15</v>
      </c>
      <c r="M38" s="55">
        <f t="shared" si="3"/>
        <v>0.19480519480519481</v>
      </c>
      <c r="N38" s="97" t="s">
        <v>173</v>
      </c>
      <c r="O38" s="97" t="s">
        <v>161</v>
      </c>
      <c r="P38" s="56">
        <f>IF(OR(Table1[[#This Row],[Total Number of Participants Meeting Standard of Success]]=0, Table1[[#This Row],[Total Number of Participants Measured]]=0), "", Table1[[#This Row],[Total Number of Participants Meeting Standard of Success]]/Table1[[#This Row],[Total Number of Participants Measured]])</f>
        <v>0.19480519480519481</v>
      </c>
    </row>
    <row r="39" spans="1:16" s="5" customFormat="1" x14ac:dyDescent="0.25">
      <c r="A39" s="86"/>
      <c r="B39" s="86"/>
      <c r="C39" s="86"/>
      <c r="D39" s="86"/>
      <c r="E39" s="86"/>
      <c r="F39" s="86"/>
      <c r="G39" s="86"/>
      <c r="H39" s="86"/>
      <c r="I39" s="87"/>
      <c r="J39" s="23"/>
      <c r="K39" s="6"/>
      <c r="L39" s="6"/>
      <c r="M39" s="96"/>
      <c r="N39" s="6"/>
      <c r="O39" s="6"/>
      <c r="P39" s="6"/>
    </row>
    <row r="40" spans="1:16" s="5" customFormat="1" x14ac:dyDescent="0.25">
      <c r="A40" s="86"/>
      <c r="B40" s="86"/>
      <c r="C40" s="86"/>
      <c r="D40" s="86"/>
      <c r="E40" s="86"/>
      <c r="F40" s="86"/>
      <c r="G40" s="86"/>
      <c r="H40" s="86"/>
      <c r="I40" s="87"/>
      <c r="J40" s="23"/>
      <c r="K40" s="6"/>
      <c r="L40" s="6"/>
      <c r="M40" s="96"/>
      <c r="N40" s="6"/>
      <c r="O40" s="6"/>
      <c r="P40" s="6"/>
    </row>
    <row r="41" spans="1:16" s="5" customFormat="1" x14ac:dyDescent="0.25">
      <c r="A41" s="86"/>
      <c r="B41" s="86"/>
      <c r="C41" s="86"/>
      <c r="D41" s="86"/>
      <c r="E41" s="86"/>
      <c r="F41" s="86"/>
      <c r="G41" s="86"/>
      <c r="H41" s="86"/>
      <c r="I41" s="87"/>
      <c r="J41" s="23"/>
      <c r="K41" s="6"/>
      <c r="L41" s="6"/>
      <c r="M41" s="96"/>
      <c r="N41" s="6"/>
      <c r="O41" s="6"/>
      <c r="P41" s="6"/>
    </row>
    <row r="42" spans="1:16" s="5" customFormat="1" x14ac:dyDescent="0.25">
      <c r="A42" s="86"/>
      <c r="B42" s="86"/>
      <c r="C42" s="86"/>
      <c r="D42" s="86"/>
      <c r="E42" s="86"/>
      <c r="F42" s="86"/>
      <c r="G42" s="86"/>
      <c r="H42" s="86"/>
      <c r="I42" s="87"/>
      <c r="J42" s="23"/>
      <c r="K42" s="6"/>
      <c r="L42" s="6"/>
      <c r="M42" s="96"/>
      <c r="N42" s="6"/>
      <c r="O42" s="6"/>
      <c r="P42" s="6"/>
    </row>
    <row r="43" spans="1:16" s="5" customFormat="1" x14ac:dyDescent="0.25">
      <c r="A43" s="86"/>
      <c r="B43" s="86"/>
      <c r="C43" s="86"/>
      <c r="D43" s="86"/>
      <c r="E43" s="86"/>
      <c r="F43" s="86"/>
      <c r="G43" s="86"/>
      <c r="H43" s="86"/>
      <c r="I43" s="87"/>
      <c r="J43" s="23"/>
      <c r="K43" s="6"/>
      <c r="L43" s="6"/>
      <c r="M43" s="96"/>
      <c r="N43" s="6"/>
      <c r="O43" s="6"/>
      <c r="P43" s="6"/>
    </row>
    <row r="44" spans="1:16" s="5" customFormat="1" x14ac:dyDescent="0.25">
      <c r="A44" s="86"/>
      <c r="B44" s="86"/>
      <c r="C44" s="86"/>
      <c r="D44" s="86"/>
      <c r="E44" s="86"/>
      <c r="F44" s="86"/>
      <c r="G44" s="86"/>
      <c r="H44" s="86"/>
      <c r="I44" s="87"/>
      <c r="J44" s="23"/>
      <c r="K44" s="6"/>
      <c r="L44" s="6"/>
      <c r="M44" s="96"/>
      <c r="N44" s="6"/>
      <c r="O44" s="6"/>
      <c r="P44" s="6"/>
    </row>
    <row r="45" spans="1:16" s="5" customFormat="1" x14ac:dyDescent="0.25">
      <c r="A45" s="86"/>
      <c r="B45" s="86"/>
      <c r="C45" s="86"/>
      <c r="D45" s="86"/>
      <c r="E45" s="86"/>
      <c r="F45" s="86"/>
      <c r="G45" s="86"/>
      <c r="H45" s="86"/>
      <c r="I45" s="87"/>
      <c r="J45" s="23"/>
      <c r="K45" s="6"/>
      <c r="L45" s="6"/>
      <c r="M45" s="96"/>
      <c r="N45" s="6"/>
      <c r="O45" s="6"/>
      <c r="P45" s="6"/>
    </row>
    <row r="46" spans="1:16" s="5" customFormat="1" x14ac:dyDescent="0.25">
      <c r="A46" s="86"/>
      <c r="B46" s="86"/>
      <c r="C46" s="86"/>
      <c r="D46" s="86"/>
      <c r="E46" s="86"/>
      <c r="F46" s="86"/>
      <c r="G46" s="86"/>
      <c r="H46" s="86"/>
      <c r="I46" s="87"/>
      <c r="J46" s="23"/>
      <c r="K46" s="6"/>
      <c r="L46" s="6"/>
      <c r="M46" s="96"/>
      <c r="N46" s="6"/>
      <c r="O46" s="6"/>
      <c r="P46" s="6"/>
    </row>
    <row r="47" spans="1:16" s="5" customFormat="1" x14ac:dyDescent="0.25">
      <c r="A47" s="86"/>
      <c r="B47" s="86"/>
      <c r="C47" s="86"/>
      <c r="D47" s="86"/>
      <c r="E47" s="86"/>
      <c r="F47" s="86"/>
      <c r="G47" s="86"/>
      <c r="H47" s="86"/>
      <c r="I47" s="87"/>
      <c r="J47" s="23"/>
      <c r="K47" s="6"/>
      <c r="L47" s="6"/>
      <c r="M47" s="96"/>
      <c r="N47" s="6"/>
      <c r="O47" s="6"/>
      <c r="P47" s="6"/>
    </row>
    <row r="48" spans="1:16" s="5" customFormat="1" x14ac:dyDescent="0.25">
      <c r="A48" s="86"/>
      <c r="B48" s="86"/>
      <c r="C48" s="86"/>
      <c r="D48" s="86"/>
      <c r="E48" s="86"/>
      <c r="F48" s="86"/>
      <c r="G48" s="86"/>
      <c r="H48" s="86"/>
      <c r="I48" s="87"/>
      <c r="J48" s="23"/>
      <c r="K48" s="6"/>
      <c r="L48" s="6"/>
      <c r="M48" s="96"/>
      <c r="N48" s="6"/>
      <c r="O48" s="6"/>
      <c r="P48" s="6"/>
    </row>
    <row r="49" spans="1:16" s="5" customFormat="1" x14ac:dyDescent="0.25">
      <c r="A49" s="86"/>
      <c r="B49" s="86"/>
      <c r="C49" s="86"/>
      <c r="D49" s="86"/>
      <c r="E49" s="86"/>
      <c r="F49" s="86"/>
      <c r="G49" s="86"/>
      <c r="H49" s="86"/>
      <c r="I49" s="87"/>
      <c r="J49" s="23"/>
      <c r="K49" s="6"/>
      <c r="L49" s="6"/>
      <c r="M49" s="96"/>
      <c r="N49" s="6"/>
      <c r="O49" s="6"/>
      <c r="P49" s="6"/>
    </row>
    <row r="50" spans="1:16" s="5" customFormat="1" x14ac:dyDescent="0.25">
      <c r="A50" s="86"/>
      <c r="B50" s="86"/>
      <c r="C50" s="86"/>
      <c r="D50" s="86"/>
      <c r="E50" s="86"/>
      <c r="F50" s="86"/>
      <c r="G50" s="86"/>
      <c r="H50" s="86"/>
      <c r="I50" s="87"/>
      <c r="J50" s="23"/>
      <c r="K50" s="6"/>
      <c r="L50" s="6"/>
      <c r="M50" s="96"/>
      <c r="N50" s="6"/>
      <c r="O50" s="6"/>
      <c r="P50" s="6"/>
    </row>
    <row r="51" spans="1:16" s="5" customFormat="1" x14ac:dyDescent="0.25">
      <c r="A51" s="86"/>
      <c r="B51" s="86"/>
      <c r="C51" s="86"/>
      <c r="D51" s="86"/>
      <c r="E51" s="86"/>
      <c r="F51" s="86"/>
      <c r="G51" s="86"/>
      <c r="H51" s="86"/>
      <c r="I51" s="87"/>
      <c r="J51" s="23"/>
      <c r="K51" s="6"/>
      <c r="L51" s="6"/>
      <c r="M51" s="96"/>
      <c r="N51" s="6"/>
      <c r="O51" s="6"/>
      <c r="P51" s="6"/>
    </row>
    <row r="52" spans="1:16" s="5" customFormat="1" x14ac:dyDescent="0.25">
      <c r="A52" s="86"/>
      <c r="B52" s="86"/>
      <c r="C52" s="86"/>
      <c r="D52" s="86"/>
      <c r="E52" s="86"/>
      <c r="F52" s="86"/>
      <c r="G52" s="86"/>
      <c r="H52" s="86"/>
      <c r="I52" s="87"/>
      <c r="J52" s="23"/>
      <c r="K52" s="6"/>
      <c r="L52" s="6"/>
      <c r="M52" s="96"/>
      <c r="N52" s="6"/>
      <c r="O52" s="6"/>
      <c r="P52" s="6"/>
    </row>
    <row r="53" spans="1:16" s="5" customFormat="1" x14ac:dyDescent="0.25">
      <c r="A53" s="86"/>
      <c r="B53" s="86"/>
      <c r="C53" s="86"/>
      <c r="D53" s="86"/>
      <c r="E53" s="86"/>
      <c r="F53" s="86"/>
      <c r="G53" s="86"/>
      <c r="H53" s="86"/>
      <c r="I53" s="87"/>
      <c r="J53" s="23"/>
      <c r="K53" s="6"/>
      <c r="L53" s="6"/>
      <c r="M53" s="96"/>
      <c r="N53" s="6"/>
      <c r="O53" s="6"/>
      <c r="P53" s="6"/>
    </row>
    <row r="54" spans="1:16" s="5" customFormat="1" x14ac:dyDescent="0.25">
      <c r="A54" s="86"/>
      <c r="B54" s="86"/>
      <c r="C54" s="86"/>
      <c r="D54" s="86"/>
      <c r="E54" s="86"/>
      <c r="F54" s="86"/>
      <c r="G54" s="86"/>
      <c r="H54" s="86"/>
      <c r="I54" s="87"/>
      <c r="J54" s="23"/>
      <c r="K54" s="6"/>
      <c r="L54" s="6"/>
      <c r="M54" s="96"/>
      <c r="N54" s="6"/>
      <c r="O54" s="6"/>
      <c r="P54" s="6"/>
    </row>
    <row r="55" spans="1:16" s="5" customFormat="1" x14ac:dyDescent="0.25">
      <c r="A55" s="86"/>
      <c r="B55" s="86"/>
      <c r="C55" s="86"/>
      <c r="D55" s="86"/>
      <c r="E55" s="86"/>
      <c r="F55" s="86"/>
      <c r="G55" s="86"/>
      <c r="H55" s="86"/>
      <c r="I55" s="87"/>
      <c r="J55" s="23"/>
      <c r="K55" s="6"/>
      <c r="L55" s="6"/>
      <c r="M55" s="96"/>
      <c r="N55" s="6"/>
      <c r="O55" s="6"/>
      <c r="P55" s="6"/>
    </row>
    <row r="56" spans="1:16" s="5" customFormat="1" x14ac:dyDescent="0.25">
      <c r="A56" s="86"/>
      <c r="B56" s="86"/>
      <c r="C56" s="86"/>
      <c r="D56" s="86"/>
      <c r="E56" s="86"/>
      <c r="F56" s="86"/>
      <c r="G56" s="86"/>
      <c r="H56" s="86"/>
      <c r="I56" s="87"/>
      <c r="J56" s="23"/>
      <c r="K56" s="6"/>
      <c r="L56" s="6"/>
      <c r="M56" s="96"/>
      <c r="N56" s="6"/>
      <c r="O56" s="6"/>
      <c r="P56" s="6"/>
    </row>
    <row r="57" spans="1:16" s="5" customFormat="1" x14ac:dyDescent="0.25">
      <c r="A57" s="86"/>
      <c r="B57" s="86"/>
      <c r="C57" s="86"/>
      <c r="D57" s="86"/>
      <c r="E57" s="86"/>
      <c r="F57" s="86"/>
      <c r="G57" s="86"/>
      <c r="H57" s="86"/>
      <c r="I57" s="87"/>
      <c r="J57" s="23"/>
      <c r="K57" s="6"/>
      <c r="L57" s="6"/>
      <c r="M57" s="96"/>
      <c r="N57" s="6"/>
      <c r="O57" s="6"/>
      <c r="P57" s="6"/>
    </row>
    <row r="58" spans="1:16" s="5" customFormat="1" x14ac:dyDescent="0.25">
      <c r="A58" s="86"/>
      <c r="B58" s="86"/>
      <c r="C58" s="86"/>
      <c r="D58" s="86"/>
      <c r="E58" s="86"/>
      <c r="F58" s="86"/>
      <c r="G58" s="86"/>
      <c r="H58" s="86"/>
      <c r="I58" s="87"/>
      <c r="J58" s="23"/>
      <c r="K58" s="6"/>
      <c r="L58" s="6"/>
      <c r="M58" s="96"/>
      <c r="N58" s="6"/>
      <c r="O58" s="6"/>
      <c r="P58" s="6"/>
    </row>
    <row r="59" spans="1:16" s="5" customFormat="1" x14ac:dyDescent="0.25">
      <c r="A59" s="86"/>
      <c r="B59" s="86"/>
      <c r="C59" s="86"/>
      <c r="D59" s="86"/>
      <c r="E59" s="86"/>
      <c r="F59" s="86"/>
      <c r="G59" s="86"/>
      <c r="H59" s="86"/>
      <c r="I59" s="87"/>
      <c r="J59" s="23"/>
      <c r="K59" s="6"/>
      <c r="L59" s="6"/>
      <c r="M59" s="96"/>
      <c r="N59" s="6"/>
      <c r="O59" s="6"/>
      <c r="P59" s="6"/>
    </row>
    <row r="60" spans="1:16" s="5" customFormat="1" x14ac:dyDescent="0.25">
      <c r="A60" s="86"/>
      <c r="B60" s="86"/>
      <c r="C60" s="86"/>
      <c r="D60" s="86"/>
      <c r="E60" s="86"/>
      <c r="F60" s="86"/>
      <c r="G60" s="86"/>
      <c r="H60" s="86"/>
      <c r="I60" s="87"/>
      <c r="J60" s="23"/>
      <c r="K60" s="6"/>
      <c r="L60" s="6"/>
      <c r="M60" s="96"/>
      <c r="N60" s="6"/>
      <c r="O60" s="6"/>
      <c r="P60" s="6"/>
    </row>
    <row r="61" spans="1:16" s="5" customFormat="1" x14ac:dyDescent="0.25">
      <c r="A61" s="86"/>
      <c r="B61" s="86"/>
      <c r="C61" s="86"/>
      <c r="D61" s="86"/>
      <c r="E61" s="86"/>
      <c r="F61" s="86"/>
      <c r="G61" s="86"/>
      <c r="H61" s="86"/>
      <c r="I61" s="87"/>
      <c r="J61" s="23"/>
      <c r="K61" s="6"/>
      <c r="L61" s="6"/>
      <c r="M61" s="96"/>
      <c r="N61" s="6"/>
      <c r="O61" s="6"/>
      <c r="P61" s="6"/>
    </row>
    <row r="62" spans="1:16" s="5" customFormat="1" x14ac:dyDescent="0.25">
      <c r="A62" s="86"/>
      <c r="B62" s="86"/>
      <c r="C62" s="86"/>
      <c r="D62" s="86"/>
      <c r="E62" s="86"/>
      <c r="F62" s="86"/>
      <c r="G62" s="86"/>
      <c r="H62" s="86"/>
      <c r="I62" s="87"/>
      <c r="J62" s="23"/>
      <c r="K62" s="6"/>
      <c r="L62" s="6"/>
      <c r="M62" s="96"/>
      <c r="N62" s="6"/>
      <c r="O62" s="6"/>
      <c r="P62" s="6"/>
    </row>
    <row r="63" spans="1:16" s="5" customFormat="1" x14ac:dyDescent="0.25">
      <c r="A63" s="86"/>
      <c r="B63" s="86"/>
      <c r="C63" s="86"/>
      <c r="D63" s="86"/>
      <c r="E63" s="86"/>
      <c r="F63" s="86"/>
      <c r="G63" s="86"/>
      <c r="H63" s="86"/>
      <c r="I63" s="87"/>
      <c r="J63" s="23"/>
      <c r="K63" s="6"/>
      <c r="L63" s="6"/>
      <c r="M63" s="96"/>
      <c r="N63" s="6"/>
      <c r="O63" s="6"/>
      <c r="P63" s="6"/>
    </row>
    <row r="64" spans="1:16" s="5" customFormat="1" x14ac:dyDescent="0.25">
      <c r="A64" s="86"/>
      <c r="B64" s="86"/>
      <c r="C64" s="86"/>
      <c r="D64" s="86"/>
      <c r="E64" s="86"/>
      <c r="F64" s="86"/>
      <c r="G64" s="86"/>
      <c r="H64" s="86"/>
      <c r="I64" s="87"/>
      <c r="J64" s="23"/>
      <c r="K64" s="6"/>
      <c r="L64" s="6"/>
      <c r="M64" s="96"/>
      <c r="N64" s="6"/>
      <c r="O64" s="6"/>
      <c r="P64" s="6"/>
    </row>
    <row r="65" spans="1:16" s="5" customFormat="1" x14ac:dyDescent="0.25">
      <c r="A65" s="86"/>
      <c r="B65" s="86"/>
      <c r="C65" s="86"/>
      <c r="D65" s="86"/>
      <c r="E65" s="86"/>
      <c r="F65" s="86"/>
      <c r="G65" s="86"/>
      <c r="H65" s="86"/>
      <c r="I65" s="87"/>
      <c r="J65" s="23"/>
      <c r="K65" s="6"/>
      <c r="L65" s="6"/>
      <c r="M65" s="96"/>
      <c r="N65" s="6"/>
      <c r="O65" s="6"/>
      <c r="P65" s="6"/>
    </row>
    <row r="66" spans="1:16" s="5" customFormat="1" x14ac:dyDescent="0.25">
      <c r="A66" s="86"/>
      <c r="B66" s="86"/>
      <c r="C66" s="86"/>
      <c r="D66" s="86"/>
      <c r="E66" s="86"/>
      <c r="F66" s="86"/>
      <c r="G66" s="86"/>
      <c r="H66" s="86"/>
      <c r="I66" s="87"/>
      <c r="J66" s="23"/>
      <c r="K66" s="6"/>
      <c r="L66" s="6"/>
      <c r="M66" s="96"/>
      <c r="N66" s="6"/>
      <c r="O66" s="6"/>
      <c r="P66" s="6"/>
    </row>
    <row r="67" spans="1:16" s="5" customFormat="1" x14ac:dyDescent="0.25">
      <c r="A67" s="86"/>
      <c r="B67" s="86"/>
      <c r="C67" s="86"/>
      <c r="D67" s="86"/>
      <c r="E67" s="86"/>
      <c r="F67" s="86"/>
      <c r="G67" s="86"/>
      <c r="H67" s="86"/>
      <c r="I67" s="87"/>
      <c r="J67" s="23"/>
      <c r="K67" s="6"/>
      <c r="L67" s="6"/>
      <c r="M67" s="96"/>
      <c r="N67" s="6"/>
      <c r="O67" s="6"/>
      <c r="P67" s="6"/>
    </row>
    <row r="68" spans="1:16" s="5" customFormat="1" x14ac:dyDescent="0.25">
      <c r="A68" s="86"/>
      <c r="B68" s="86"/>
      <c r="C68" s="86"/>
      <c r="D68" s="86"/>
      <c r="E68" s="86"/>
      <c r="F68" s="86"/>
      <c r="G68" s="86"/>
      <c r="H68" s="86"/>
      <c r="I68" s="87"/>
      <c r="J68" s="23"/>
      <c r="K68" s="6"/>
      <c r="L68" s="6"/>
      <c r="M68" s="96"/>
      <c r="N68" s="6"/>
      <c r="O68" s="6"/>
      <c r="P68" s="6"/>
    </row>
    <row r="69" spans="1:16" s="5" customFormat="1" x14ac:dyDescent="0.25">
      <c r="A69" s="86"/>
      <c r="B69" s="86"/>
      <c r="C69" s="86"/>
      <c r="D69" s="86"/>
      <c r="E69" s="86"/>
      <c r="F69" s="86"/>
      <c r="G69" s="86"/>
      <c r="H69" s="86"/>
      <c r="I69" s="87"/>
      <c r="J69" s="23"/>
      <c r="K69" s="6"/>
      <c r="L69" s="6"/>
      <c r="M69" s="96"/>
      <c r="N69" s="6"/>
      <c r="O69" s="6"/>
      <c r="P69" s="6"/>
    </row>
    <row r="70" spans="1:16" s="5" customFormat="1" x14ac:dyDescent="0.25">
      <c r="A70" s="86"/>
      <c r="B70" s="86"/>
      <c r="C70" s="86"/>
      <c r="D70" s="86"/>
      <c r="E70" s="86"/>
      <c r="F70" s="86"/>
      <c r="G70" s="86"/>
      <c r="H70" s="86"/>
      <c r="I70" s="87"/>
      <c r="J70" s="23"/>
      <c r="K70" s="6"/>
      <c r="L70" s="6"/>
      <c r="M70" s="96"/>
      <c r="N70" s="6"/>
      <c r="O70" s="6"/>
      <c r="P70" s="6"/>
    </row>
    <row r="71" spans="1:16" s="5" customFormat="1" x14ac:dyDescent="0.25">
      <c r="A71" s="86"/>
      <c r="B71" s="86"/>
      <c r="C71" s="86"/>
      <c r="D71" s="86"/>
      <c r="E71" s="86"/>
      <c r="F71" s="86"/>
      <c r="G71" s="86"/>
      <c r="H71" s="86"/>
      <c r="I71" s="87"/>
      <c r="J71" s="23"/>
      <c r="K71" s="6"/>
      <c r="L71" s="6"/>
      <c r="M71" s="96"/>
      <c r="N71" s="6"/>
      <c r="O71" s="6"/>
      <c r="P71" s="6"/>
    </row>
    <row r="72" spans="1:16" s="5" customFormat="1" x14ac:dyDescent="0.25">
      <c r="A72" s="86"/>
      <c r="B72" s="86"/>
      <c r="C72" s="86"/>
      <c r="D72" s="86"/>
      <c r="E72" s="86"/>
      <c r="F72" s="86"/>
      <c r="G72" s="86"/>
      <c r="H72" s="86"/>
      <c r="I72" s="87"/>
      <c r="J72" s="23"/>
      <c r="K72" s="6"/>
      <c r="L72" s="6"/>
      <c r="M72" s="96"/>
      <c r="N72" s="6"/>
      <c r="O72" s="6"/>
      <c r="P72" s="6"/>
    </row>
    <row r="73" spans="1:16" s="5" customFormat="1" x14ac:dyDescent="0.25">
      <c r="A73" s="86"/>
      <c r="B73" s="86"/>
      <c r="C73" s="86"/>
      <c r="D73" s="86"/>
      <c r="E73" s="86"/>
      <c r="F73" s="86"/>
      <c r="G73" s="86"/>
      <c r="H73" s="86"/>
      <c r="I73" s="87"/>
      <c r="J73" s="23"/>
      <c r="K73" s="6"/>
      <c r="L73" s="6"/>
      <c r="M73" s="96"/>
      <c r="N73" s="6"/>
      <c r="O73" s="6"/>
      <c r="P73" s="6"/>
    </row>
    <row r="74" spans="1:16" s="5" customFormat="1" x14ac:dyDescent="0.25">
      <c r="A74" s="86"/>
      <c r="B74" s="86"/>
      <c r="C74" s="86"/>
      <c r="D74" s="86"/>
      <c r="E74" s="86"/>
      <c r="F74" s="86"/>
      <c r="G74" s="86"/>
      <c r="H74" s="86"/>
      <c r="I74" s="87"/>
      <c r="J74" s="23"/>
      <c r="K74" s="6"/>
      <c r="L74" s="6"/>
      <c r="M74" s="96"/>
      <c r="N74" s="6"/>
      <c r="O74" s="6"/>
      <c r="P74" s="6"/>
    </row>
    <row r="75" spans="1:16" s="5" customFormat="1" x14ac:dyDescent="0.25">
      <c r="A75" s="86"/>
      <c r="B75" s="86"/>
      <c r="C75" s="86"/>
      <c r="D75" s="86"/>
      <c r="E75" s="86"/>
      <c r="F75" s="86"/>
      <c r="G75" s="86"/>
      <c r="H75" s="86"/>
      <c r="I75" s="87"/>
      <c r="J75" s="23"/>
      <c r="K75" s="6"/>
      <c r="L75" s="6"/>
      <c r="M75" s="96"/>
      <c r="N75" s="6"/>
      <c r="O75" s="6"/>
      <c r="P75" s="6"/>
    </row>
    <row r="76" spans="1:16" s="5" customFormat="1" x14ac:dyDescent="0.25">
      <c r="A76" s="86"/>
      <c r="B76" s="86"/>
      <c r="C76" s="86"/>
      <c r="D76" s="86"/>
      <c r="E76" s="86"/>
      <c r="F76" s="86"/>
      <c r="G76" s="86"/>
      <c r="H76" s="86"/>
      <c r="I76" s="87"/>
      <c r="J76" s="23"/>
      <c r="K76" s="6"/>
      <c r="L76" s="6"/>
      <c r="M76" s="96"/>
      <c r="N76" s="6"/>
      <c r="O76" s="6"/>
      <c r="P76" s="6"/>
    </row>
    <row r="77" spans="1:16" s="5" customFormat="1" x14ac:dyDescent="0.25">
      <c r="A77" s="86"/>
      <c r="B77" s="86"/>
      <c r="C77" s="86"/>
      <c r="D77" s="86"/>
      <c r="E77" s="86"/>
      <c r="F77" s="86"/>
      <c r="G77" s="86"/>
      <c r="H77" s="86"/>
      <c r="I77" s="87"/>
      <c r="J77" s="23"/>
      <c r="K77" s="6"/>
      <c r="L77" s="6"/>
      <c r="M77" s="96"/>
      <c r="N77" s="6"/>
      <c r="O77" s="6"/>
      <c r="P77" s="6"/>
    </row>
    <row r="78" spans="1:16" s="5" customFormat="1" x14ac:dyDescent="0.25">
      <c r="A78" s="86"/>
      <c r="B78" s="86"/>
      <c r="C78" s="86"/>
      <c r="D78" s="86"/>
      <c r="E78" s="86"/>
      <c r="F78" s="86"/>
      <c r="G78" s="86"/>
      <c r="H78" s="86"/>
      <c r="I78" s="87"/>
      <c r="J78" s="23"/>
      <c r="K78" s="6"/>
      <c r="L78" s="6"/>
      <c r="M78" s="96"/>
      <c r="N78" s="6"/>
      <c r="O78" s="6"/>
      <c r="P78" s="6"/>
    </row>
    <row r="79" spans="1:16" s="5" customFormat="1" x14ac:dyDescent="0.25">
      <c r="A79" s="86"/>
      <c r="B79" s="86"/>
      <c r="C79" s="86"/>
      <c r="D79" s="86"/>
      <c r="E79" s="86"/>
      <c r="F79" s="86"/>
      <c r="G79" s="86"/>
      <c r="H79" s="86"/>
      <c r="I79" s="87"/>
      <c r="J79" s="23"/>
      <c r="K79" s="6"/>
      <c r="L79" s="6"/>
      <c r="M79" s="96"/>
      <c r="N79" s="6"/>
      <c r="O79" s="6"/>
      <c r="P79" s="6"/>
    </row>
    <row r="80" spans="1:16" s="5" customFormat="1" x14ac:dyDescent="0.25">
      <c r="A80" s="86"/>
      <c r="B80" s="86"/>
      <c r="C80" s="86"/>
      <c r="D80" s="86"/>
      <c r="E80" s="86"/>
      <c r="F80" s="86"/>
      <c r="G80" s="86"/>
      <c r="H80" s="86"/>
      <c r="I80" s="87"/>
      <c r="J80" s="23"/>
      <c r="K80" s="6"/>
      <c r="L80" s="6"/>
      <c r="M80" s="96"/>
      <c r="N80" s="6"/>
      <c r="O80" s="6"/>
      <c r="P80" s="6"/>
    </row>
    <row r="81" spans="1:16" s="5" customFormat="1" x14ac:dyDescent="0.25">
      <c r="A81" s="86"/>
      <c r="B81" s="86"/>
      <c r="C81" s="86"/>
      <c r="D81" s="86"/>
      <c r="E81" s="86"/>
      <c r="F81" s="86"/>
      <c r="G81" s="86"/>
      <c r="H81" s="86"/>
      <c r="I81" s="87"/>
      <c r="J81" s="23"/>
      <c r="K81" s="6"/>
      <c r="L81" s="6"/>
      <c r="M81" s="96"/>
      <c r="N81" s="6"/>
      <c r="O81" s="6"/>
      <c r="P81" s="6"/>
    </row>
    <row r="82" spans="1:16" s="5" customFormat="1" x14ac:dyDescent="0.25">
      <c r="A82" s="86"/>
      <c r="B82" s="86"/>
      <c r="C82" s="86"/>
      <c r="D82" s="86"/>
      <c r="E82" s="86"/>
      <c r="F82" s="86"/>
      <c r="G82" s="86"/>
      <c r="H82" s="86"/>
      <c r="I82" s="87"/>
      <c r="J82" s="23"/>
      <c r="K82" s="6"/>
      <c r="L82" s="6"/>
      <c r="M82" s="96"/>
      <c r="N82" s="6"/>
      <c r="O82" s="6"/>
      <c r="P82" s="6"/>
    </row>
    <row r="83" spans="1:16" s="5" customFormat="1" x14ac:dyDescent="0.25">
      <c r="A83" s="86"/>
      <c r="B83" s="86"/>
      <c r="C83" s="86"/>
      <c r="D83" s="86"/>
      <c r="E83" s="86"/>
      <c r="F83" s="86"/>
      <c r="G83" s="86"/>
      <c r="H83" s="86"/>
      <c r="I83" s="87"/>
      <c r="J83" s="23"/>
      <c r="K83" s="6"/>
      <c r="L83" s="6"/>
      <c r="M83" s="96"/>
      <c r="N83" s="6"/>
      <c r="O83" s="6"/>
      <c r="P83" s="6"/>
    </row>
    <row r="84" spans="1:16" s="5" customFormat="1" x14ac:dyDescent="0.25">
      <c r="A84" s="86"/>
      <c r="B84" s="86"/>
      <c r="C84" s="86"/>
      <c r="D84" s="86"/>
      <c r="E84" s="86"/>
      <c r="F84" s="86"/>
      <c r="G84" s="86"/>
      <c r="H84" s="86"/>
      <c r="I84" s="87"/>
      <c r="J84" s="23"/>
      <c r="K84" s="6"/>
      <c r="L84" s="6"/>
      <c r="M84" s="96"/>
      <c r="N84" s="6"/>
      <c r="O84" s="6"/>
      <c r="P84" s="6"/>
    </row>
    <row r="85" spans="1:16" s="5" customFormat="1" x14ac:dyDescent="0.25">
      <c r="A85" s="86"/>
      <c r="B85" s="86"/>
      <c r="C85" s="86"/>
      <c r="D85" s="86"/>
      <c r="E85" s="86"/>
      <c r="F85" s="86"/>
      <c r="G85" s="86"/>
      <c r="H85" s="86"/>
      <c r="I85" s="87"/>
      <c r="J85" s="23"/>
      <c r="K85" s="6"/>
      <c r="L85" s="6"/>
      <c r="M85" s="96"/>
      <c r="N85" s="6"/>
      <c r="O85" s="6"/>
      <c r="P85" s="6"/>
    </row>
    <row r="86" spans="1:16" s="5" customFormat="1" x14ac:dyDescent="0.25">
      <c r="A86" s="86"/>
      <c r="B86" s="86"/>
      <c r="C86" s="86"/>
      <c r="D86" s="86"/>
      <c r="E86" s="86"/>
      <c r="F86" s="86"/>
      <c r="G86" s="86"/>
      <c r="H86" s="86"/>
      <c r="I86" s="87"/>
      <c r="J86" s="23"/>
      <c r="K86" s="6"/>
      <c r="L86" s="6"/>
      <c r="M86" s="96"/>
      <c r="N86" s="6"/>
      <c r="O86" s="6"/>
      <c r="P86" s="6"/>
    </row>
    <row r="87" spans="1:16" s="5" customFormat="1" x14ac:dyDescent="0.25">
      <c r="A87" s="86"/>
      <c r="B87" s="86"/>
      <c r="C87" s="86"/>
      <c r="D87" s="86"/>
      <c r="E87" s="86"/>
      <c r="F87" s="86"/>
      <c r="G87" s="86"/>
      <c r="H87" s="86"/>
      <c r="I87" s="87"/>
      <c r="J87" s="23"/>
      <c r="K87" s="6"/>
      <c r="L87" s="6"/>
      <c r="M87" s="96"/>
      <c r="N87" s="6"/>
      <c r="O87" s="6"/>
      <c r="P87" s="6"/>
    </row>
    <row r="88" spans="1:16" s="5" customFormat="1" x14ac:dyDescent="0.25">
      <c r="A88" s="86"/>
      <c r="B88" s="86"/>
      <c r="C88" s="86"/>
      <c r="D88" s="86"/>
      <c r="E88" s="86"/>
      <c r="F88" s="86"/>
      <c r="G88" s="86"/>
      <c r="H88" s="86"/>
      <c r="I88" s="87"/>
      <c r="J88" s="23"/>
      <c r="K88" s="6"/>
      <c r="L88" s="6"/>
      <c r="M88" s="96"/>
      <c r="N88" s="6"/>
      <c r="O88" s="6"/>
      <c r="P88" s="6"/>
    </row>
    <row r="89" spans="1:16" s="5" customFormat="1" x14ac:dyDescent="0.25">
      <c r="A89" s="86"/>
      <c r="B89" s="86"/>
      <c r="C89" s="86"/>
      <c r="D89" s="86"/>
      <c r="E89" s="86"/>
      <c r="F89" s="86"/>
      <c r="G89" s="86"/>
      <c r="H89" s="86"/>
      <c r="I89" s="87"/>
      <c r="J89" s="23"/>
      <c r="K89" s="6"/>
      <c r="L89" s="6"/>
      <c r="M89" s="96"/>
      <c r="N89" s="6"/>
      <c r="O89" s="6"/>
      <c r="P89" s="6"/>
    </row>
  </sheetData>
  <sheetProtection algorithmName="SHA-512" hashValue="uyUwWXRoPFzqhwGXA2+B52mfubkreyXefvMW6LwoRHh7XnhREXOKTDB08QDeRkqrVNi5RS5NTqGW9wXrlk/ybw==" saltValue="PoRpFki83DozhzAS1bjjzQ==" spinCount="100000" sheet="1" objects="1" scenarios="1" formatColumns="0" formatRows="0" selectLockedCells="1"/>
  <dataValidations count="6">
    <dataValidation type="custom" allowBlank="1" showInputMessage="1" showErrorMessage="1" error="Error: Total Number of Participants Meeting Success Criterion (Column L) cannot exceed Total Number of Participants Measured (Column K)." sqref="L2" xr:uid="{00000000-0002-0000-0100-000000000000}">
      <formula1>$L2&lt;=$K2</formula1>
    </dataValidation>
    <dataValidation type="list" allowBlank="1" showInputMessage="1" showErrorMessage="1" sqref="F2:F38" xr:uid="{00000000-0002-0000-0100-000001000000}">
      <formula1>Measure</formula1>
    </dataValidation>
    <dataValidation type="list" allowBlank="1" showInputMessage="1" showErrorMessage="1" sqref="A4:A38" xr:uid="{00000000-0002-0000-0100-000002000000}">
      <formula1>Domain</formula1>
    </dataValidation>
    <dataValidation type="list" allowBlank="1" showInputMessage="1" showErrorMessage="1" sqref="D4:D38" xr:uid="{00000000-0002-0000-0100-000003000000}">
      <formula1>GradeLevels</formula1>
    </dataValidation>
    <dataValidation type="list" allowBlank="1" showInputMessage="1" showErrorMessage="1" sqref="E4:E38" xr:uid="{00000000-0002-0000-0100-000004000000}">
      <formula1>ParticipantGroup</formula1>
    </dataValidation>
    <dataValidation type="custom" allowBlank="1" showInputMessage="1" showErrorMessage="1" error="Error: Total Number of Participants Meeting Success Criterion (Column K) cannot exceed Total Number of Participants Measured (Column J)." sqref="L4:L12" xr:uid="{00000000-0002-0000-0100-000005000000}">
      <formula1>$L4&lt;=$K4</formula1>
    </dataValidation>
  </dataValidations>
  <pageMargins left="0.7" right="0.7" top="0.75" bottom="0.75" header="0.3" footer="0.3"/>
  <pageSetup orientation="portrait" verticalDpi="597"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7" tint="0.79998168889431442"/>
  </sheetPr>
  <dimension ref="A1:X1"/>
  <sheetViews>
    <sheetView workbookViewId="0">
      <selection activeCell="M75" sqref="M75"/>
    </sheetView>
  </sheetViews>
  <sheetFormatPr defaultColWidth="0" defaultRowHeight="15" x14ac:dyDescent="0.25"/>
  <cols>
    <col min="1" max="24" width="9.140625" style="3" customWidth="1"/>
    <col min="25" max="16384" width="9.140625" style="3" hidden="1"/>
  </cols>
  <sheetData/>
  <sheetProtection algorithmName="SHA-512" hashValue="pOYivIp6thzHrbPH8pNwD809cUjiHz/wAAcnk17Gi2v2CnR9ZtOWluPLs6lRhWYtKWk9v//S3xV8PEdL3PMhKA==" saltValue="K+/Y2XPvolOQ0iHW0uORhA==" spinCount="100000" sheet="1" objects="1" scenarios="1"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I38"/>
  <sheetViews>
    <sheetView tabSelected="1" zoomScale="80" zoomScaleNormal="80" workbookViewId="0">
      <pane xSplit="2" ySplit="1" topLeftCell="F2" activePane="bottomRight" state="frozen"/>
      <selection pane="topRight" activeCell="C1" sqref="C1"/>
      <selection pane="bottomLeft" activeCell="A2" sqref="A2"/>
      <selection pane="bottomRight" activeCell="I13" sqref="I13"/>
    </sheetView>
  </sheetViews>
  <sheetFormatPr defaultColWidth="0" defaultRowHeight="15" x14ac:dyDescent="0.25"/>
  <cols>
    <col min="1" max="1" width="29.7109375" style="6" customWidth="1"/>
    <col min="2" max="2" width="49.28515625" style="6" customWidth="1"/>
    <col min="3" max="3" width="25.7109375" style="6" customWidth="1"/>
    <col min="4" max="4" width="24.7109375" style="23" customWidth="1"/>
    <col min="5" max="5" width="33.7109375" style="23" customWidth="1"/>
    <col min="6" max="7" width="57.85546875" style="24" customWidth="1"/>
    <col min="8" max="9" width="57.7109375" style="24" customWidth="1"/>
    <col min="10" max="16384" width="9.140625" style="6" hidden="1"/>
  </cols>
  <sheetData>
    <row r="1" spans="1:9" ht="40.5" customHeight="1" x14ac:dyDescent="0.25">
      <c r="A1" s="7" t="s">
        <v>30</v>
      </c>
      <c r="B1" s="7" t="s">
        <v>8</v>
      </c>
      <c r="C1" s="7" t="s">
        <v>34</v>
      </c>
      <c r="D1" s="21" t="s">
        <v>21</v>
      </c>
      <c r="E1" s="21" t="s">
        <v>9</v>
      </c>
      <c r="F1" s="7" t="s">
        <v>2</v>
      </c>
      <c r="G1" s="7" t="s">
        <v>3</v>
      </c>
      <c r="H1" s="16" t="s">
        <v>4</v>
      </c>
      <c r="I1" s="16" t="s">
        <v>5</v>
      </c>
    </row>
    <row r="2" spans="1:9" ht="270" x14ac:dyDescent="0.25">
      <c r="A2" s="30" t="str">
        <f>IF(Table1[[#This Row],[Domain]]="", "", Table1[[#This Row],[Domain]])</f>
        <v>Academic - English Language Arts/Writing</v>
      </c>
      <c r="B2" s="30" t="str">
        <f>IF(Table1[[#This Row],[Objective Assessment]]="", "", Table1[[#This Row],[Objective Assessment]])</f>
        <v>70% of regularly participating students will improve to a satisfactory English/Language Arts grade or above, or maintain a high grade across the program year.</v>
      </c>
      <c r="C2" s="30" t="str">
        <f>IF(Table1[[#This Row],[Grade Levels Served]]="", "", Table1[[#This Row],[Grade Levels Served]])</f>
        <v>Elementary School</v>
      </c>
      <c r="D2" s="31">
        <f>IF(Table1[[#This Row],[Benchmark]]="", "", Table1[[#This Row],[Benchmark]])</f>
        <v>0.7</v>
      </c>
      <c r="E2" s="31">
        <f>IF(Table1[[#This Row],[% Meeting Standard of Success:
 Mid-Year Progress
(Auto Calculated)]]="", "", Table1[[#This Row],[% Meeting Standard of Success:
 Mid-Year Progress
(Auto Calculated)]])</f>
        <v>0.45</v>
      </c>
      <c r="F2" s="28" t="str">
        <f>IF(Table1[[#This Row],[Planned Programmatic Changes and Rationale]]="", "", Table1[[#This Row],[Planned Programmatic Changes and Rationale]])</f>
        <v xml:space="preserve">Proposed Changes: Continue with current curriculum. Extend English/language arts activities by 15-20 minutes per week and conduct progress monitoring strategies weekly.                                           
Rationale: Quarter 1 and Quarter 2 report card grades indicate that 45% of participating students showed an increase or maintained a B or above on English/language arts grades. Compared with the objective assessment benchmark of 70%, this suggests that programming adjustments are needed to achieve the benchmark by the end of project year. </v>
      </c>
      <c r="G2" s="28" t="str">
        <f>IF(Table1[[#This Row],[Planned Data Collection Changes and Rationale]]="", "", Table1[[#This Row],[Planned Data Collection Changes and Rationale]])</f>
        <v>Proposed Changes: Collect and review Quarter 3 grades. Collaborate with school-day principals to obtain weekly progress monitoring data collected by school-day teachers. Use these data to inform adjustments to English/language arts instructional time and/or focus. 
Rationale: Need additional data to effectively monitor student progress and tailor English/language arts activities to student needs.  
Proposed Changes: Meet with district administration to ensure that grades data for all feeder schools can be obtained for each quarter.                                                                            
Rationale: Grades data were not received for one of the feeder school. These data were to be supplied per written agreement between our program and the district superintendent.</v>
      </c>
      <c r="H2" s="41" t="s">
        <v>84</v>
      </c>
      <c r="I2" s="41" t="s">
        <v>86</v>
      </c>
    </row>
    <row r="3" spans="1:9" ht="180" x14ac:dyDescent="0.25">
      <c r="A3" s="30" t="str">
        <f>IF(Table1[[#This Row],[Domain]]="", "", Table1[[#This Row],[Domain]])</f>
        <v>Academic Benchmarks - Third Grade Promotion</v>
      </c>
      <c r="B3" s="30" t="str">
        <f>IF(Table1[[#This Row],[Objective Assessment]]="", "", Table1[[#This Row],[Objective Assessment]])</f>
        <v>85% of regularly participating students in third grade will achieve promotion based on their performance on the FSA.</v>
      </c>
      <c r="C3" s="30" t="str">
        <f>IF(Table1[[#This Row],[Grade Levels Served]]="", "", Table1[[#This Row],[Grade Levels Served]])</f>
        <v>Elementary School</v>
      </c>
      <c r="D3" s="31">
        <f>IF(Table1[[#This Row],[Benchmark]]="", "", Table1[[#This Row],[Benchmark]])</f>
        <v>0.85</v>
      </c>
      <c r="E3" s="31">
        <f>IF(Table1[[#This Row],[% Meeting Standard of Success:
 Mid-Year Progress
(Auto Calculated)]]="", "", Table1[[#This Row],[% Meeting Standard of Success:
 Mid-Year Progress
(Auto Calculated)]])</f>
        <v>0.6</v>
      </c>
      <c r="F3" s="28" t="str">
        <f>IF(Table1[[#This Row],[Planned Programmatic Changes and Rationale]]="", "", Table1[[#This Row],[Planned Programmatic Changes and Rationale]])</f>
        <v xml:space="preserve">Proposed Changes: Continue with current curriculum. Ensure that students are maintaining or improving competency in grade level work and activities.  Provide additional FSA review activities during Quarter 3. 
Rationale: Baseline and mid-year assessments indicate that 60% of participating third grade students were on track or making progress necessary for third grade promotion. Compared with the benchmark of 85%, this suggests that most students are on track; however, students' progress should continue to be monitored to ensure achievement of the benchmark by the end of the project year. </v>
      </c>
      <c r="G3" s="28" t="str">
        <f>IF(Table1[[#This Row],[Planned Data Collection Changes and Rationale]]="", "", Table1[[#This Row],[Planned Data Collection Changes and Rationale]])</f>
        <v xml:space="preserve">Proposed Changes: Collaborate with school-day principals to obtain weekly progress monitoring assessment data currently collected by school-day teachers. Use these data to inform adjustments to instructional time and/or focus.
Rationale: Additional data is needed to more effectively monitor student progress and tailor activities to student needs. 
</v>
      </c>
      <c r="H3" s="41" t="s">
        <v>85</v>
      </c>
      <c r="I3" s="40" t="s">
        <v>87</v>
      </c>
    </row>
    <row r="4" spans="1:9" ht="195" x14ac:dyDescent="0.25">
      <c r="A4" s="44" t="str">
        <f>IF(Table1[[#This Row],[Domain]]="", "", Table1[[#This Row],[Domain]])</f>
        <v>Academic - English Language Arts/Writing</v>
      </c>
      <c r="B4" s="44" t="str">
        <f>IF(Table1[[#This Row],[Objective Assessment]]="", "", Table1[[#This Row],[Objective Assessment]])</f>
        <v xml:space="preserve">80% of regularly participating students will improve to a satisfactory English Language Arts grade or above, or maintain a high grade across the program year.  </v>
      </c>
      <c r="C4" s="44" t="str">
        <f>IF(Table1[[#This Row],[Grade Levels Served]]="", "", Table1[[#This Row],[Grade Levels Served]])</f>
        <v>Middle School</v>
      </c>
      <c r="D4" s="47">
        <f>IF(Table1[[#This Row],[Benchmark]]="", "", Table1[[#This Row],[Benchmark]])</f>
        <v>0.8</v>
      </c>
      <c r="E4" s="47">
        <f>IF(Table1[[#This Row],[% Meeting Standard of Success:
 Mid-Year Progress
(Auto Calculated)]]="", "", Table1[[#This Row],[% Meeting Standard of Success:
 Mid-Year Progress
(Auto Calculated)]])</f>
        <v>0.61538461538461542</v>
      </c>
      <c r="F4"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reading instructional time and/or focus.
Rationale: Quarter 1 and quarter 2 ELA report card grades indicate that 62% of participating students maintained an A/B grade or improved from a grade of C to B or a grade of D/F to C. Compared with the objective assessment benchmark of 80%, this suggests that programming adjustments may be needed to achieve the benchmark by the end of project year.</v>
      </c>
      <c r="G4"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reading activities to student needs.
</v>
      </c>
      <c r="H4" s="49" t="s">
        <v>175</v>
      </c>
      <c r="I4" s="49" t="s">
        <v>190</v>
      </c>
    </row>
    <row r="5" spans="1:9" ht="195" x14ac:dyDescent="0.25">
      <c r="A5" s="44" t="str">
        <f>IF(Table1[[#This Row],[Domain]]="", "", Table1[[#This Row],[Domain]])</f>
        <v>Academic - English Language Arts/Writing</v>
      </c>
      <c r="B5" s="44" t="str">
        <f>IF(Table1[[#This Row],[Objective Assessment]]="", "", Table1[[#This Row],[Objective Assessment]])</f>
        <v xml:space="preserve">80% of regularly participating students will improve to a satisfactory English Language Arts grade or above, or maintain a high grade across the program year.  </v>
      </c>
      <c r="C5" s="44" t="str">
        <f>IF(Table1[[#This Row],[Grade Levels Served]]="", "", Table1[[#This Row],[Grade Levels Served]])</f>
        <v>High School</v>
      </c>
      <c r="D5" s="47">
        <f>IF(Table1[[#This Row],[Benchmark]]="", "", Table1[[#This Row],[Benchmark]])</f>
        <v>0.8</v>
      </c>
      <c r="E5" s="47">
        <f>IF(Table1[[#This Row],[% Meeting Standard of Success:
 Mid-Year Progress
(Auto Calculated)]]="", "", Table1[[#This Row],[% Meeting Standard of Success:
 Mid-Year Progress
(Auto Calculated)]])</f>
        <v>0.6</v>
      </c>
      <c r="F5"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reading instructional time and/or focus.
Rationale: Quarter 1 and quarter 2 ELA report card grades indicate that 60% of participating students maintained an A/B grade or improved from a grade of C to B or a grade of D/F to C. Compared with the objective assessment benchmark of 80%, this suggests that programming adjustments may be needed to achieve the benchmark by the end of project year.</v>
      </c>
      <c r="G5"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reading activities to student needs.
</v>
      </c>
      <c r="H5" s="49" t="s">
        <v>176</v>
      </c>
      <c r="I5" s="49" t="s">
        <v>190</v>
      </c>
    </row>
    <row r="6" spans="1:9" ht="195" x14ac:dyDescent="0.25">
      <c r="A6" s="44" t="str">
        <f>IF(Table1[[#This Row],[Domain]]="", "", Table1[[#This Row],[Domain]])</f>
        <v>Academic - Mathematics</v>
      </c>
      <c r="B6" s="44" t="str">
        <f>IF(Table1[[#This Row],[Objective Assessment]]="", "", Table1[[#This Row],[Objective Assessment]])</f>
        <v xml:space="preserve">80% of regularly participating students will improve to a satisfactory mathematics grade or above, or maintain a high grade across the program year. </v>
      </c>
      <c r="C6" s="44" t="str">
        <f>IF(Table1[[#This Row],[Grade Levels Served]]="", "", Table1[[#This Row],[Grade Levels Served]])</f>
        <v>Middle School</v>
      </c>
      <c r="D6" s="47">
        <f>IF(Table1[[#This Row],[Benchmark]]="", "", Table1[[#This Row],[Benchmark]])</f>
        <v>0.8</v>
      </c>
      <c r="E6" s="47">
        <f>IF(Table1[[#This Row],[% Meeting Standard of Success:
 Mid-Year Progress
(Auto Calculated)]]="", "", Table1[[#This Row],[% Meeting Standard of Success:
 Mid-Year Progress
(Auto Calculated)]])</f>
        <v>0.61538461538461542</v>
      </c>
      <c r="F6"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Quarter 1 and quarter 2 math report card grades indicate that 62% of participating students maintained an A/B grade or improved from a grade of C to B or a grade of D/F to C. Compared with the objective assessment benchmark of 80%, this suggests that programming adjustments may be needed to achieve the benchmark by the end of project year.</v>
      </c>
      <c r="G6"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math activities to student needs.
</v>
      </c>
      <c r="H6" s="49" t="s">
        <v>177</v>
      </c>
      <c r="I6" s="49" t="s">
        <v>190</v>
      </c>
    </row>
    <row r="7" spans="1:9" ht="225" x14ac:dyDescent="0.25">
      <c r="A7" s="44" t="str">
        <f>IF(Table1[[#This Row],[Domain]]="", "", Table1[[#This Row],[Domain]])</f>
        <v>Academic - Mathematics</v>
      </c>
      <c r="B7" s="44" t="str">
        <f>IF(Table1[[#This Row],[Objective Assessment]]="", "", Table1[[#This Row],[Objective Assessment]])</f>
        <v xml:space="preserve">80% of regularly participating students will improve to a satisfactory mathematics grade or above, or maintain a high grade across the program year. </v>
      </c>
      <c r="C7" s="44" t="str">
        <f>IF(Table1[[#This Row],[Grade Levels Served]]="", "", Table1[[#This Row],[Grade Levels Served]])</f>
        <v>High School</v>
      </c>
      <c r="D7" s="47">
        <f>IF(Table1[[#This Row],[Benchmark]]="", "", Table1[[#This Row],[Benchmark]])</f>
        <v>0.8</v>
      </c>
      <c r="E7" s="47">
        <f>IF(Table1[[#This Row],[% Meeting Standard of Success:
 Mid-Year Progress
(Auto Calculated)]]="", "", Table1[[#This Row],[% Meeting Standard of Success:
 Mid-Year Progress
(Auto Calculated)]])</f>
        <v>0.8</v>
      </c>
      <c r="F7"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Quarter 1 and quarter 2 math report card grades indicate that 80% of participating students maintained an A/B grade or improved from a grade of C to B or a grade of D/F to C. Compared with the objective assessment benchmark of 80%, this suggests that the program is on track to achieve this benchmark by the end of the project year. It is important, however, to continuously monitor progress throughout the program year and to make adjustments based on ongoing data analyses.</v>
      </c>
      <c r="G7"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math activities to student needs.
</v>
      </c>
      <c r="H7" s="49" t="s">
        <v>177</v>
      </c>
      <c r="I7" s="49" t="s">
        <v>190</v>
      </c>
    </row>
    <row r="8" spans="1:9" ht="195" x14ac:dyDescent="0.25">
      <c r="A8" s="44" t="str">
        <f>IF(Table1[[#This Row],[Domain]]="", "", Table1[[#This Row],[Domain]])</f>
        <v>Academic - Science</v>
      </c>
      <c r="B8" s="44" t="str">
        <f>IF(Table1[[#This Row],[Objective Assessment]]="", "", Table1[[#This Row],[Objective Assessment]])</f>
        <v xml:space="preserve">80% of regularly participating students will improve to a satisfactory science grade or above, or maintain a high grade across the program year. </v>
      </c>
      <c r="C8" s="44" t="str">
        <f>IF(Table1[[#This Row],[Grade Levels Served]]="", "", Table1[[#This Row],[Grade Levels Served]])</f>
        <v>Middle School</v>
      </c>
      <c r="D8" s="47">
        <f>IF(Table1[[#This Row],[Benchmark]]="", "", Table1[[#This Row],[Benchmark]])</f>
        <v>0.8</v>
      </c>
      <c r="E8" s="47">
        <f>IF(Table1[[#This Row],[% Meeting Standard of Success:
 Mid-Year Progress
(Auto Calculated)]]="", "", Table1[[#This Row],[% Meeting Standard of Success:
 Mid-Year Progress
(Auto Calculated)]])</f>
        <v>0.69230769230769229</v>
      </c>
      <c r="F8"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science instructional time and/or focus.
Rationale: Quarter 1 and quarter 2 science report card grades indicate that 69% of participating students maintained an A/B grade or improved from a grade of C to B or a grade of D/F to C. Compared with the objective assessment benchmark of 80%, this suggests that programming adjustments may be needed to achieve the benchmark by the end of project year.</v>
      </c>
      <c r="G8"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science activities to student needs.
</v>
      </c>
      <c r="H8" s="49" t="s">
        <v>178</v>
      </c>
      <c r="I8" s="49" t="s">
        <v>190</v>
      </c>
    </row>
    <row r="9" spans="1:9" ht="195" x14ac:dyDescent="0.25">
      <c r="A9" s="44" t="str">
        <f>IF(Table1[[#This Row],[Domain]]="", "", Table1[[#This Row],[Domain]])</f>
        <v>Academic - Science</v>
      </c>
      <c r="B9" s="44" t="str">
        <f>IF(Table1[[#This Row],[Objective Assessment]]="", "", Table1[[#This Row],[Objective Assessment]])</f>
        <v xml:space="preserve">80% of regularly participating students will improve to a satisfactory science grade or above, or maintain a high grade across the program year. </v>
      </c>
      <c r="C9" s="44" t="str">
        <f>IF(Table1[[#This Row],[Grade Levels Served]]="", "", Table1[[#This Row],[Grade Levels Served]])</f>
        <v>High School</v>
      </c>
      <c r="D9" s="47">
        <f>IF(Table1[[#This Row],[Benchmark]]="", "", Table1[[#This Row],[Benchmark]])</f>
        <v>0.8</v>
      </c>
      <c r="E9" s="47">
        <f>IF(Table1[[#This Row],[% Meeting Standard of Success:
 Mid-Year Progress
(Auto Calculated)]]="", "", Table1[[#This Row],[% Meeting Standard of Success:
 Mid-Year Progress
(Auto Calculated)]])</f>
        <v>0.6</v>
      </c>
      <c r="F9"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science instructional time and/or focus.
Rationale: Quarter 1 and quarter 2 science report card grades indicate that 60% of participating students maintained an A/B grade or improved from a grade of C to B or a grade of D/F to C. Compared with the objective assessment benchmark of 80%, this suggests that programming adjustments may be needed to achieve the benchmark by the end of project year.</v>
      </c>
      <c r="G9"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science activities to student needs.
</v>
      </c>
      <c r="H9" s="49" t="s">
        <v>178</v>
      </c>
      <c r="I9" s="49" t="s">
        <v>190</v>
      </c>
    </row>
    <row r="10" spans="1:9" ht="255" x14ac:dyDescent="0.25">
      <c r="A10" s="44" t="str">
        <f>IF(Table1[[#This Row],[Domain]]="", "", Table1[[#This Row],[Domain]])</f>
        <v>Academic Benchmarks - Algebra I End-of-Course Exam</v>
      </c>
      <c r="B10" s="44" t="str">
        <f>IF(Table1[[#This Row],[Objective Assessment]]="", "", Table1[[#This Row],[Objective Assessment]])</f>
        <v xml:space="preserve">80% of regularly participating students enrolled in Algebra I will pass the Algebra I End-of-Course (EOC) exam. </v>
      </c>
      <c r="C10" s="44" t="str">
        <f>IF(Table1[[#This Row],[Grade Levels Served]]="", "", Table1[[#This Row],[Grade Levels Served]])</f>
        <v>Middle School</v>
      </c>
      <c r="D10" s="47">
        <f>IF(Table1[[#This Row],[Benchmark]]="", "", Table1[[#This Row],[Benchmark]])</f>
        <v>0.8</v>
      </c>
      <c r="E10" s="47">
        <f>IF(Table1[[#This Row],[% Meeting Standard of Success:
 Mid-Year Progress
(Auto Calculated)]]="", "", Table1[[#This Row],[% Meeting Standard of Success:
 Mid-Year Progress
(Auto Calculated)]])</f>
        <v>1</v>
      </c>
      <c r="F10"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Based on progress monitoring, 100% of students appear to be on track to meet this objective. Compared with the objective assessment benchmark of 80%, this suggests that the program is on track to achieve this benchmark by the end of the project year. It is important, however, to continuously monitor progress throughout the program year and to make adjustments based on ongoing data analyses. It should also be noted that middle school math report card grade data suggest some adjustments may be needed to achieve the benchmark by the end of project year.</v>
      </c>
      <c r="G10"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math activities to student needs.
</v>
      </c>
      <c r="H10" s="49" t="s">
        <v>177</v>
      </c>
      <c r="I10" s="49" t="s">
        <v>190</v>
      </c>
    </row>
    <row r="11" spans="1:9" ht="240" x14ac:dyDescent="0.25">
      <c r="A11" s="44" t="str">
        <f>IF(Table1[[#This Row],[Domain]]="", "", Table1[[#This Row],[Domain]])</f>
        <v>Academic Benchmarks - Algebra I End-of-Course Exam</v>
      </c>
      <c r="B11" s="44" t="str">
        <f>IF(Table1[[#This Row],[Objective Assessment]]="", "", Table1[[#This Row],[Objective Assessment]])</f>
        <v xml:space="preserve">80% of regularly participating students enrolled in Algebra I will pass the Algebra I End-of-Course (EOC) exam. </v>
      </c>
      <c r="C11" s="44" t="str">
        <f>IF(Table1[[#This Row],[Grade Levels Served]]="", "", Table1[[#This Row],[Grade Levels Served]])</f>
        <v>High School</v>
      </c>
      <c r="D11" s="47">
        <f>IF(Table1[[#This Row],[Benchmark]]="", "", Table1[[#This Row],[Benchmark]])</f>
        <v>0.8</v>
      </c>
      <c r="E11" s="47">
        <f>IF(Table1[[#This Row],[% Meeting Standard of Success:
 Mid-Year Progress
(Auto Calculated)]]="", "", Table1[[#This Row],[% Meeting Standard of Success:
 Mid-Year Progress
(Auto Calculated)]])</f>
        <v>1</v>
      </c>
      <c r="F11"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math instructional time and/or focus.
Rationale: Based on progress monitoring, 100% of students appear to be on track to meet this objective. Compared with the objective assessment benchmark of 80%, this suggests that the program is on track to achieve this benchmark by the end of the project year. It is important, however, to continuously monitor progress throughout the program year and to make adjustments based on ongoing data analyses. Additionally, high school math report card grade data support that the program is on track to achieve the benchmark by the end of project year.</v>
      </c>
      <c r="G11"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math activities to student needs.
</v>
      </c>
      <c r="H11" s="49" t="s">
        <v>177</v>
      </c>
      <c r="I11" s="49" t="s">
        <v>190</v>
      </c>
    </row>
    <row r="12" spans="1:9" ht="210" x14ac:dyDescent="0.25">
      <c r="A12" s="44" t="str">
        <f>IF(Table1[[#This Row],[Domain]]="", "", Table1[[#This Row],[Domain]])</f>
        <v>Academic Benchmarks - High School Graduation</v>
      </c>
      <c r="B12" s="44" t="str">
        <f>IF(Table1[[#This Row],[Objective Assessment]]="", "", Table1[[#This Row],[Objective Assessment]])</f>
        <v>80% of regularly participating students will graduate within their 4-year cohort.</v>
      </c>
      <c r="C12" s="44" t="str">
        <f>IF(Table1[[#This Row],[Grade Levels Served]]="", "", Table1[[#This Row],[Grade Levels Served]])</f>
        <v>High School</v>
      </c>
      <c r="D12" s="47">
        <f>IF(Table1[[#This Row],[Benchmark]]="", "", Table1[[#This Row],[Benchmark]])</f>
        <v>0.8</v>
      </c>
      <c r="E12" s="47">
        <f>IF(Table1[[#This Row],[% Meeting Standard of Success:
 Mid-Year Progress
(Auto Calculated)]]="", "", Table1[[#This Row],[% Meeting Standard of Success:
 Mid-Year Progress
(Auto Calculated)]])</f>
        <v>1</v>
      </c>
      <c r="F12" s="48" t="str">
        <f>IF(Table1[[#This Row],[Planned Programmatic Changes and Rationale]]="", "", Table1[[#This Row],[Planned Programmatic Changes and Rationale]])</f>
        <v>Proposed Changes: Continue with current curriculum. Identify students with the lowest report card grades in quarter 1 and/or quarter 2 and provide them with additional assistance when necessary and appropriate. Collaborate with school-day administrators/teachers to obtain progress monitoring data collected by school-day teachers. Use these data to inform adjustments to academic instructional time and/or focus.
Rationale: Based on progress monitoring, 100% of students appear to be on track to meet this objective. Compared with the objective assessment benchmark of 80%, this suggests that the program is on track to achieve this benchmark by the end of the project year. It is important, however, to continuously monitor progress throughout the program year and to make adjustments based on ongoing data analyses.</v>
      </c>
      <c r="G12" s="43" t="str">
        <f>IF(Table1[[#This Row],[Planned Data Collection Changes and Rationale]]="", "", Table1[[#This Row],[Planned Data Collection Changes and Rationale]])</f>
        <v xml:space="preserve">Proposed Changes: Ensure that report card grades are collected for all newly enrolled students in a timely manner to obtain baseline grades. Collect and review quarter 3 and quarter 4 grades for all participating students.
Rationale: Need additional data to effectively monitor student progress and tailor academic enrichment activities to student needs.
</v>
      </c>
      <c r="H12" s="49" t="s">
        <v>179</v>
      </c>
      <c r="I12" s="49" t="s">
        <v>190</v>
      </c>
    </row>
    <row r="13" spans="1:9" ht="120" x14ac:dyDescent="0.25">
      <c r="A13" s="65" t="str">
        <f>IF(Table1[[#This Row],[Domain]]="", "", Table1[[#This Row],[Domain]])</f>
        <v>Personal Enrichment - Health &amp; Nutrition</v>
      </c>
      <c r="B13" s="65" t="str">
        <f>IF(Table1[[#This Row],[Objective Assessment]]="", "", Table1[[#This Row],[Objective Assessment]])</f>
        <v>80% of regularly participating students will maintain high performance or improve their physical and personal wellness as measured by pre-, mid-, post-assessment.</v>
      </c>
      <c r="C13" s="65" t="str">
        <f>IF(Table1[[#This Row],[Grade Levels Served]]="", "", Table1[[#This Row],[Grade Levels Served]])</f>
        <v>Middle School</v>
      </c>
      <c r="D13" s="66">
        <f>IF(Table1[[#This Row],[Benchmark]]="", "", Table1[[#This Row],[Benchmark]])</f>
        <v>0.8</v>
      </c>
      <c r="E13" s="66">
        <f>IF(Table1[[#This Row],[% Meeting Standard of Success:
 Mid-Year Progress
(Auto Calculated)]]="", "", Table1[[#This Row],[% Meeting Standard of Success:
 Mid-Year Progress
(Auto Calculated)]])</f>
        <v>0.5714285714285714</v>
      </c>
      <c r="F13" s="67"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57% of participating students improved scores. Compared with the objective assessment benchmark of 80%, this suggests that programming adjustments may be needed to achieve the benchmark by the end of project year.</v>
      </c>
      <c r="G13"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health &amp; nutrition activities to student needs.</v>
      </c>
      <c r="H13" s="49" t="s">
        <v>180</v>
      </c>
      <c r="I13" s="49" t="s">
        <v>185</v>
      </c>
    </row>
    <row r="14" spans="1:9" ht="120" x14ac:dyDescent="0.25">
      <c r="A14" s="65" t="str">
        <f>IF(Table1[[#This Row],[Domain]]="", "", Table1[[#This Row],[Domain]])</f>
        <v>Personal Enrichment - Health &amp; Nutrition</v>
      </c>
      <c r="B14" s="65" t="str">
        <f>IF(Table1[[#This Row],[Objective Assessment]]="", "", Table1[[#This Row],[Objective Assessment]])</f>
        <v>80% of regularly participating students will maintain high performance or improve their physical and personal wellness as measured by pre-, mid-, post-assessment.</v>
      </c>
      <c r="C14" s="65" t="str">
        <f>IF(Table1[[#This Row],[Grade Levels Served]]="", "", Table1[[#This Row],[Grade Levels Served]])</f>
        <v>High School</v>
      </c>
      <c r="D14" s="66">
        <f>IF(Table1[[#This Row],[Benchmark]]="", "", Table1[[#This Row],[Benchmark]])</f>
        <v>0.8</v>
      </c>
      <c r="E14" s="66">
        <f>IF(Table1[[#This Row],[% Meeting Standard of Success:
 Mid-Year Progress
(Auto Calculated)]]="", "", Table1[[#This Row],[% Meeting Standard of Success:
 Mid-Year Progress
(Auto Calculated)]])</f>
        <v>0.78787878787878785</v>
      </c>
      <c r="F14" s="67"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79% of participating students improved scores. Compared with the objective assessment benchmark of 80%, this suggests that slight programming adjustments may be needed to achieve the benchmark by the end of project year.</v>
      </c>
      <c r="G14"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health &amp; nutrition activities to student needs.</v>
      </c>
      <c r="H14" s="49" t="s">
        <v>180</v>
      </c>
      <c r="I14" s="68" t="s">
        <v>185</v>
      </c>
    </row>
    <row r="15" spans="1:9" ht="120" x14ac:dyDescent="0.25">
      <c r="A15" s="65" t="str">
        <f>IF(Table1[[#This Row],[Domain]]="", "", Table1[[#This Row],[Domain]])</f>
        <v>Personal Enrichment - Health &amp; Nutrition</v>
      </c>
      <c r="B15" s="65" t="str">
        <f>IF(Table1[[#This Row],[Objective Assessment]]="", "", Table1[[#This Row],[Objective Assessment]])</f>
        <v>80% of regularly participating students will maintain high performance or improve their physical activity as measured by pre-, mid-, post-assessment.</v>
      </c>
      <c r="C15" s="65" t="str">
        <f>IF(Table1[[#This Row],[Grade Levels Served]]="", "", Table1[[#This Row],[Grade Levels Served]])</f>
        <v>Middle School</v>
      </c>
      <c r="D15" s="66">
        <f>IF(Table1[[#This Row],[Benchmark]]="", "", Table1[[#This Row],[Benchmark]])</f>
        <v>0.8</v>
      </c>
      <c r="E15" s="66">
        <f>IF(Table1[[#This Row],[% Meeting Standard of Success:
 Mid-Year Progress
(Auto Calculated)]]="", "", Table1[[#This Row],[% Meeting Standard of Success:
 Mid-Year Progress
(Auto Calculated)]])</f>
        <v>0.25</v>
      </c>
      <c r="F15" s="67"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25% of participating students improved scores. Compared with the objective assessment benchmark of 80%, this suggests that programming adjustments may be needed to achieve the benchmark by the end of project year.</v>
      </c>
      <c r="G15"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health &amp; nutrition activities to student needs.</v>
      </c>
      <c r="H15" s="49" t="s">
        <v>180</v>
      </c>
      <c r="I15" s="68" t="s">
        <v>185</v>
      </c>
    </row>
    <row r="16" spans="1:9" ht="120" x14ac:dyDescent="0.25">
      <c r="A16" s="65" t="str">
        <f>IF(Table1[[#This Row],[Domain]]="", "", Table1[[#This Row],[Domain]])</f>
        <v>Personal Enrichment - Health &amp; Nutrition</v>
      </c>
      <c r="B16" s="65" t="str">
        <f>IF(Table1[[#This Row],[Objective Assessment]]="", "", Table1[[#This Row],[Objective Assessment]])</f>
        <v>80% of regularly participating students will maintain high performance or improve their physical activity as measured by pre-, mid-, post-assessment.</v>
      </c>
      <c r="C16" s="65" t="str">
        <f>IF(Table1[[#This Row],[Grade Levels Served]]="", "", Table1[[#This Row],[Grade Levels Served]])</f>
        <v>High School</v>
      </c>
      <c r="D16" s="66">
        <f>IF(Table1[[#This Row],[Benchmark]]="", "", Table1[[#This Row],[Benchmark]])</f>
        <v>0.8</v>
      </c>
      <c r="E16" s="66">
        <f>IF(Table1[[#This Row],[% Meeting Standard of Success:
 Mid-Year Progress
(Auto Calculated)]]="", "", Table1[[#This Row],[% Meeting Standard of Success:
 Mid-Year Progress
(Auto Calculated)]])</f>
        <v>0.33333333333333331</v>
      </c>
      <c r="F16" s="67"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33% of participating students improved scores. Compared with the objective assessment benchmark of 80%, this suggests that programming adjustments may be needed to achieve the benchmark by the end of project year.</v>
      </c>
      <c r="G16"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health &amp; nutrition activities to student needs.</v>
      </c>
      <c r="H16" s="49" t="s">
        <v>180</v>
      </c>
      <c r="I16" s="68" t="s">
        <v>185</v>
      </c>
    </row>
    <row r="17" spans="1:9" ht="135" x14ac:dyDescent="0.25">
      <c r="A17" s="65" t="str">
        <f>IF(Table1[[#This Row],[Domain]]="", "", Table1[[#This Row],[Domain]])</f>
        <v>Personal Enrichment - Behavior &amp; Problem-Solving</v>
      </c>
      <c r="B17" s="65" t="str">
        <f>IF(Table1[[#This Row],[Objective Assessment]]="", "", Table1[[#This Row],[Objective Assessment]])</f>
        <v>80% of regularly participating students will maintain high performance or improve their self-efficacy as measured by perceptual survey (parent).</v>
      </c>
      <c r="C17" s="65" t="str">
        <f>IF(Table1[[#This Row],[Grade Levels Served]]="", "", Table1[[#This Row],[Grade Levels Served]])</f>
        <v>Middle School</v>
      </c>
      <c r="D17" s="66">
        <f>IF(Table1[[#This Row],[Benchmark]]="", "", Table1[[#This Row],[Benchmark]])</f>
        <v>0.8</v>
      </c>
      <c r="E17" s="66" t="str">
        <f>IF(Table1[[#This Row],[% Meeting Standard of Success:
 Mid-Year Progress
(Auto Calculated)]]="", "", Table1[[#This Row],[% Meeting Standard of Success:
 Mid-Year Progress
(Auto Calculated)]])</f>
        <v>N/A</v>
      </c>
      <c r="F17" s="67"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Only pretests had been conducted at the time of the mid-year/formative report. As such, no comparison data were available.</v>
      </c>
      <c r="G17"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mid- test are obtained for all participating students in April. Ensure posttest scores are also obtained for all participating students to measure progress at the end of the program year.
Rationale: Need additional data to effectively monitor student progress and tailor behavior &amp; problem-solving activities to student needs.</v>
      </c>
      <c r="H17" s="49" t="s">
        <v>181</v>
      </c>
      <c r="I17" s="49" t="s">
        <v>186</v>
      </c>
    </row>
    <row r="18" spans="1:9" ht="135" x14ac:dyDescent="0.25">
      <c r="A18" s="65" t="str">
        <f>IF(Table1[[#This Row],[Domain]]="", "", Table1[[#This Row],[Domain]])</f>
        <v>Personal Enrichment - Behavior &amp; Problem-Solving</v>
      </c>
      <c r="B18" s="65" t="str">
        <f>IF(Table1[[#This Row],[Objective Assessment]]="", "", Table1[[#This Row],[Objective Assessment]])</f>
        <v>80% of regularly participating students will maintain high performance or improve their self-efficacy as measured by perceptual survey (parent).</v>
      </c>
      <c r="C18" s="65" t="str">
        <f>IF(Table1[[#This Row],[Grade Levels Served]]="", "", Table1[[#This Row],[Grade Levels Served]])</f>
        <v>High School</v>
      </c>
      <c r="D18" s="66">
        <f>IF(Table1[[#This Row],[Benchmark]]="", "", Table1[[#This Row],[Benchmark]])</f>
        <v>0.8</v>
      </c>
      <c r="E18" s="66" t="str">
        <f>IF(Table1[[#This Row],[% Meeting Standard of Success:
 Mid-Year Progress
(Auto Calculated)]]="", "", Table1[[#This Row],[% Meeting Standard of Success:
 Mid-Year Progress
(Auto Calculated)]])</f>
        <v>N/A</v>
      </c>
      <c r="F18" s="67"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Only pretests had been conducted at the time of the mid-year/formative report. As such, no comparison data were available.</v>
      </c>
      <c r="G18"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mid- test are obtained for all participating students in April. Ensure posttest scores are also obtained for all participating students to measure progress at the end of the program year.
Rationale: Need additional data to effectively monitor student progress and tailor behavior &amp; problem-solving activities to student needs.</v>
      </c>
      <c r="H18" s="49" t="s">
        <v>181</v>
      </c>
      <c r="I18" s="68" t="s">
        <v>186</v>
      </c>
    </row>
    <row r="19" spans="1:9" ht="135" x14ac:dyDescent="0.25">
      <c r="A19" s="44" t="str">
        <f>IF(Table1[[#This Row],[Domain]]="", "", Table1[[#This Row],[Domain]])</f>
        <v>Personal Enrichment - Behavior &amp; Problem-Solving</v>
      </c>
      <c r="B19" s="44" t="str">
        <f>IF(Table1[[#This Row],[Objective Assessment]]="", "", Table1[[#This Row],[Objective Assessment]])</f>
        <v>80% of regularly participating students will maintain high performance or improve their self-efficacy as measured by perceptual survey (student).</v>
      </c>
      <c r="C19" s="44" t="str">
        <f>IF(Table1[[#This Row],[Grade Levels Served]]="", "", Table1[[#This Row],[Grade Levels Served]])</f>
        <v>Middle School</v>
      </c>
      <c r="D19" s="76">
        <f>IF(Table1[[#This Row],[Benchmark]]="", "", Table1[[#This Row],[Benchmark]])</f>
        <v>0.8</v>
      </c>
      <c r="E19" s="76" t="str">
        <f>IF(Table1[[#This Row],[% Meeting Standard of Success:
 Mid-Year Progress
(Auto Calculated)]]="", "", Table1[[#This Row],[% Meeting Standard of Success:
 Mid-Year Progress
(Auto Calculated)]])</f>
        <v>N/A</v>
      </c>
      <c r="F19"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Only pretests had been conducted at the time of the mid-year/formative report. As such, no comparison data were available.</v>
      </c>
      <c r="G19"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mid- test are obtained for all participating students in April. Ensure posttest scores are also obtained for all participating students to measure progress at the end of the program year.
Rationale: Need additional data to effectively monitor student progress and tailor behavior &amp; problem-solving activities to student needs.</v>
      </c>
      <c r="H19" s="49" t="s">
        <v>181</v>
      </c>
      <c r="I19" s="49" t="s">
        <v>186</v>
      </c>
    </row>
    <row r="20" spans="1:9" ht="120" x14ac:dyDescent="0.25">
      <c r="A20" s="44" t="str">
        <f>IF(Table1[[#This Row],[Domain]]="", "", Table1[[#This Row],[Domain]])</f>
        <v>Personal Enrichment - Behavior &amp; Problem-Solving</v>
      </c>
      <c r="B20" s="44" t="str">
        <f>IF(Table1[[#This Row],[Objective Assessment]]="", "", Table1[[#This Row],[Objective Assessment]])</f>
        <v>80% of regularly participating students will maintain high performance or improve their self-efficacy as measured by perceptual survey (student).</v>
      </c>
      <c r="C20" s="44" t="str">
        <f>IF(Table1[[#This Row],[Grade Levels Served]]="", "", Table1[[#This Row],[Grade Levels Served]])</f>
        <v>High School</v>
      </c>
      <c r="D20" s="76">
        <f>IF(Table1[[#This Row],[Benchmark]]="", "", Table1[[#This Row],[Benchmark]])</f>
        <v>0.8</v>
      </c>
      <c r="E20" s="76" t="str">
        <f>IF(Table1[[#This Row],[% Meeting Standard of Success:
 Mid-Year Progress
(Auto Calculated)]]="", "", Table1[[#This Row],[% Meeting Standard of Success:
 Mid-Year Progress
(Auto Calculated)]])</f>
        <v>N/A</v>
      </c>
      <c r="F20"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Only pretests had been conducted at the time of the mid-year/formative report. As such, no comparison data were available.</v>
      </c>
      <c r="G20"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behavior &amp; problem-solving activities to student needs.</v>
      </c>
      <c r="H20" s="49" t="s">
        <v>181</v>
      </c>
      <c r="I20" s="49" t="s">
        <v>186</v>
      </c>
    </row>
    <row r="21" spans="1:9" ht="135" x14ac:dyDescent="0.25">
      <c r="A21" s="44" t="str">
        <f>IF(Table1[[#This Row],[Domain]]="", "", Table1[[#This Row],[Domain]])</f>
        <v>Personal Enrichment - Behavior &amp; Problem-Solving</v>
      </c>
      <c r="B21" s="44" t="str">
        <f>IF(Table1[[#This Row],[Objective Assessment]]="", "", Table1[[#This Row],[Objective Assessment]])</f>
        <v>80% of regularly participating students will maintain high performance or improve their self-efficacy as measured by perceptual survey (teacher).</v>
      </c>
      <c r="C21" s="44" t="str">
        <f>IF(Table1[[#This Row],[Grade Levels Served]]="", "", Table1[[#This Row],[Grade Levels Served]])</f>
        <v>Middle School</v>
      </c>
      <c r="D21" s="76">
        <f>IF(Table1[[#This Row],[Benchmark]]="", "", Table1[[#This Row],[Benchmark]])</f>
        <v>0.8</v>
      </c>
      <c r="E21" s="76" t="str">
        <f>IF(Table1[[#This Row],[% Meeting Standard of Success:
 Mid-Year Progress
(Auto Calculated)]]="", "", Table1[[#This Row],[% Meeting Standard of Success:
 Mid-Year Progress
(Auto Calculated)]])</f>
        <v>N/A</v>
      </c>
      <c r="F21"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Only pretests had been conducted at the time of the mid-year/formative report. As such, no comparison data were available.</v>
      </c>
      <c r="G21"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mid- test are obtained for all participating students in April. Ensure posttest scores are also obtained for all participating students to measure progress at the end of the program year.
Rationale: Need additional data to effectively monitor student progress and tailor behavior &amp; problem-solving activities to student needs.</v>
      </c>
      <c r="H21" s="49" t="s">
        <v>181</v>
      </c>
      <c r="I21" s="49" t="s">
        <v>186</v>
      </c>
    </row>
    <row r="22" spans="1:9" ht="135" x14ac:dyDescent="0.25">
      <c r="A22" s="44" t="str">
        <f>IF(Table1[[#This Row],[Domain]]="", "", Table1[[#This Row],[Domain]])</f>
        <v>Personal Enrichment - Behavior &amp; Problem-Solving</v>
      </c>
      <c r="B22" s="44" t="str">
        <f>IF(Table1[[#This Row],[Objective Assessment]]="", "", Table1[[#This Row],[Objective Assessment]])</f>
        <v>80% of regularly participating students will maintain high performance or improve their self-efficacy as measured by perceptual survey (teacher).</v>
      </c>
      <c r="C22" s="44" t="str">
        <f>IF(Table1[[#This Row],[Grade Levels Served]]="", "", Table1[[#This Row],[Grade Levels Served]])</f>
        <v>High School</v>
      </c>
      <c r="D22" s="76">
        <f>IF(Table1[[#This Row],[Benchmark]]="", "", Table1[[#This Row],[Benchmark]])</f>
        <v>0.8</v>
      </c>
      <c r="E22" s="76" t="str">
        <f>IF(Table1[[#This Row],[% Meeting Standard of Success:
 Mid-Year Progress
(Auto Calculated)]]="", "", Table1[[#This Row],[% Meeting Standard of Success:
 Mid-Year Progress
(Auto Calculated)]])</f>
        <v>N/A</v>
      </c>
      <c r="F22"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Only pretests had been conducted at the time of the mid-year/formative report. As such, no comparison data were available.</v>
      </c>
      <c r="G22"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mid- test are obtained for all participating students in April. Ensure posttest scores are also obtained for all participating students to measure progress at the end of the program year.
Rationale: Need additional data to effectively monitor student progress and tailor behavior &amp; problem-solving activities to student needs.</v>
      </c>
      <c r="H22" s="49" t="s">
        <v>181</v>
      </c>
      <c r="I22" s="49" t="s">
        <v>186</v>
      </c>
    </row>
    <row r="23" spans="1:9" ht="150" x14ac:dyDescent="0.25">
      <c r="A23" s="44" t="str">
        <f>IF(Table1[[#This Row],[Domain]]="", "", Table1[[#This Row],[Domain]])</f>
        <v>Personal Enrichment - Behavior &amp; Problem-Solving</v>
      </c>
      <c r="B23" s="44" t="str">
        <f>IF(Table1[[#This Row],[Objective Assessment]]="", "", Table1[[#This Row],[Objective Assessment]])</f>
        <v>80% of regularly participating students will maintain high performance or improve their drugs/alcohol prevention as measured by pre-, mid-, post-assessment.</v>
      </c>
      <c r="C23" s="44" t="str">
        <f>IF(Table1[[#This Row],[Grade Levels Served]]="", "", Table1[[#This Row],[Grade Levels Served]])</f>
        <v>Middle School</v>
      </c>
      <c r="D23" s="76">
        <f>IF(Table1[[#This Row],[Benchmark]]="", "", Table1[[#This Row],[Benchmark]])</f>
        <v>0.8</v>
      </c>
      <c r="E23" s="76">
        <f>IF(Table1[[#This Row],[% Meeting Standard of Success:
 Mid-Year Progress
(Auto Calculated)]]="", "", Table1[[#This Row],[% Meeting Standard of Success:
 Mid-Year Progress
(Auto Calculated)]])</f>
        <v>0.84615384615384615</v>
      </c>
      <c r="F23"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85%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23"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behavior &amp; problem-solving activities to student needs.</v>
      </c>
      <c r="H23" s="49" t="s">
        <v>180</v>
      </c>
      <c r="I23" s="49" t="s">
        <v>185</v>
      </c>
    </row>
    <row r="24" spans="1:9" ht="120" x14ac:dyDescent="0.25">
      <c r="A24" s="44" t="str">
        <f>IF(Table1[[#This Row],[Domain]]="", "", Table1[[#This Row],[Domain]])</f>
        <v>Personal Enrichment - Behavior &amp; Problem-Solving</v>
      </c>
      <c r="B24" s="44" t="str">
        <f>IF(Table1[[#This Row],[Objective Assessment]]="", "", Table1[[#This Row],[Objective Assessment]])</f>
        <v>80% of regularly participating students will maintain high performance or improve their drugs/alcohol prevention as measured by pre-, mid-, post-assessment.</v>
      </c>
      <c r="C24" s="44" t="str">
        <f>IF(Table1[[#This Row],[Grade Levels Served]]="", "", Table1[[#This Row],[Grade Levels Served]])</f>
        <v>High School</v>
      </c>
      <c r="D24" s="76">
        <f>IF(Table1[[#This Row],[Benchmark]]="", "", Table1[[#This Row],[Benchmark]])</f>
        <v>0.8</v>
      </c>
      <c r="E24" s="76">
        <f>IF(Table1[[#This Row],[% Meeting Standard of Success:
 Mid-Year Progress
(Auto Calculated)]]="", "", Table1[[#This Row],[% Meeting Standard of Success:
 Mid-Year Progress
(Auto Calculated)]])</f>
        <v>0.78125</v>
      </c>
      <c r="F24"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78% of participating students improved scores. Compared with the objective assessment benchmark of 80%, this suggests that programming adjustments may be needed to achieve the benchmark by the end of project year.</v>
      </c>
      <c r="G24"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behavior &amp; problem-solving activities to student needs.</v>
      </c>
      <c r="H24" s="49" t="s">
        <v>180</v>
      </c>
      <c r="I24" s="49" t="s">
        <v>185</v>
      </c>
    </row>
    <row r="25" spans="1:9" ht="150" x14ac:dyDescent="0.25">
      <c r="A25" s="44" t="str">
        <f>IF(Table1[[#This Row],[Domain]]="", "", Table1[[#This Row],[Domain]])</f>
        <v>Personal Enrichment - Behavior &amp; Problem-Solving</v>
      </c>
      <c r="B25" s="44" t="str">
        <f>IF(Table1[[#This Row],[Objective Assessment]]="", "", Table1[[#This Row],[Objective Assessment]])</f>
        <v>80% of regularly participating students will maintain high performance or improve their application of positive character traits as measured by pre-, mid-, post-assessment.</v>
      </c>
      <c r="C25" s="44" t="str">
        <f>IF(Table1[[#This Row],[Grade Levels Served]]="", "", Table1[[#This Row],[Grade Levels Served]])</f>
        <v>Middle School</v>
      </c>
      <c r="D25" s="76">
        <f>IF(Table1[[#This Row],[Benchmark]]="", "", Table1[[#This Row],[Benchmark]])</f>
        <v>0.8</v>
      </c>
      <c r="E25" s="76">
        <f>IF(Table1[[#This Row],[% Meeting Standard of Success:
 Mid-Year Progress
(Auto Calculated)]]="", "", Table1[[#This Row],[% Meeting Standard of Success:
 Mid-Year Progress
(Auto Calculated)]])</f>
        <v>0.81818181818181823</v>
      </c>
      <c r="F25"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82%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25"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behavior &amp; problem-solving activities to student needs.</v>
      </c>
      <c r="H25" s="49" t="s">
        <v>180</v>
      </c>
      <c r="I25" s="49" t="s">
        <v>185</v>
      </c>
    </row>
    <row r="26" spans="1:9" ht="120" x14ac:dyDescent="0.25">
      <c r="A26" s="44" t="str">
        <f>IF(Table1[[#This Row],[Domain]]="", "", Table1[[#This Row],[Domain]])</f>
        <v>Personal Enrichment - Behavior &amp; Problem-Solving</v>
      </c>
      <c r="B26" s="44" t="str">
        <f>IF(Table1[[#This Row],[Objective Assessment]]="", "", Table1[[#This Row],[Objective Assessment]])</f>
        <v>80% of regularly participating students will maintain high performance or improve their application of positive character traits as measured by pre-, mid-, post-assessment.</v>
      </c>
      <c r="C26" s="44" t="str">
        <f>IF(Table1[[#This Row],[Grade Levels Served]]="", "", Table1[[#This Row],[Grade Levels Served]])</f>
        <v>High School</v>
      </c>
      <c r="D26" s="76">
        <f>IF(Table1[[#This Row],[Benchmark]]="", "", Table1[[#This Row],[Benchmark]])</f>
        <v>0.8</v>
      </c>
      <c r="E26" s="76">
        <f>IF(Table1[[#This Row],[% Meeting Standard of Success:
 Mid-Year Progress
(Auto Calculated)]]="", "", Table1[[#This Row],[% Meeting Standard of Success:
 Mid-Year Progress
(Auto Calculated)]])</f>
        <v>0.75</v>
      </c>
      <c r="F26"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75% of participating students improved scores. Compared with the objective assessment benchmark of 80%, this suggests that programming adjustments may be needed to achieve the benchmark by the end of project year.</v>
      </c>
      <c r="G26"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behavior &amp; problem-solving activities to student needs.</v>
      </c>
      <c r="H26" s="49" t="s">
        <v>180</v>
      </c>
      <c r="I26" s="49" t="s">
        <v>185</v>
      </c>
    </row>
    <row r="27" spans="1:9" ht="150" x14ac:dyDescent="0.25">
      <c r="A27" s="44" t="str">
        <f>IF(Table1[[#This Row],[Domain]]="", "", Table1[[#This Row],[Domain]])</f>
        <v>Dropout Prevention &amp; College/Career Readiness</v>
      </c>
      <c r="B27" s="44" t="str">
        <f>IF(Table1[[#This Row],[Objective Assessment]]="", "", Table1[[#This Row],[Objective Assessment]])</f>
        <v>80% of regularly participating students will maintain high performance or improve their transition to adulthood skills as measured by pre-, mid-, post-assessment.</v>
      </c>
      <c r="C27" s="44" t="str">
        <f>IF(Table1[[#This Row],[Grade Levels Served]]="", "", Table1[[#This Row],[Grade Levels Served]])</f>
        <v>Middle School</v>
      </c>
      <c r="D27" s="76">
        <f>IF(Table1[[#This Row],[Benchmark]]="", "", Table1[[#This Row],[Benchmark]])</f>
        <v>0.8</v>
      </c>
      <c r="E27" s="76">
        <f>IF(Table1[[#This Row],[% Meeting Standard of Success:
 Mid-Year Progress
(Auto Calculated)]]="", "", Table1[[#This Row],[% Meeting Standard of Success:
 Mid-Year Progress
(Auto Calculated)]])</f>
        <v>1</v>
      </c>
      <c r="F27"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100%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27"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dropout prevention &amp; college/career readiness activities to student needs.</v>
      </c>
      <c r="H27" s="49" t="s">
        <v>180</v>
      </c>
      <c r="I27" s="49" t="s">
        <v>185</v>
      </c>
    </row>
    <row r="28" spans="1:9" ht="120" x14ac:dyDescent="0.25">
      <c r="A28" s="44" t="str">
        <f>IF(Table1[[#This Row],[Domain]]="", "", Table1[[#This Row],[Domain]])</f>
        <v>Dropout Prevention &amp; College/Career Readiness</v>
      </c>
      <c r="B28" s="44" t="str">
        <f>IF(Table1[[#This Row],[Objective Assessment]]="", "", Table1[[#This Row],[Objective Assessment]])</f>
        <v>80% of regularly participating students will maintain high performance or improve their transition to adulthood skills as measured by pre-, mid-, post-assessment.</v>
      </c>
      <c r="C28" s="44" t="str">
        <f>IF(Table1[[#This Row],[Grade Levels Served]]="", "", Table1[[#This Row],[Grade Levels Served]])</f>
        <v>High School</v>
      </c>
      <c r="D28" s="76">
        <f>IF(Table1[[#This Row],[Benchmark]]="", "", Table1[[#This Row],[Benchmark]])</f>
        <v>0.8</v>
      </c>
      <c r="E28" s="76">
        <f>IF(Table1[[#This Row],[% Meeting Standard of Success:
 Mid-Year Progress
(Auto Calculated)]]="", "", Table1[[#This Row],[% Meeting Standard of Success:
 Mid-Year Progress
(Auto Calculated)]])</f>
        <v>0.78787878787878785</v>
      </c>
      <c r="F28"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79% of participating students improved scores. Compared with the objective assessment benchmark of 80%, this suggests that programming adjustments may be needed to achieve the benchmark by the end of project year.</v>
      </c>
      <c r="G28"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dropout prevention &amp; college/career readiness activities to student needs.</v>
      </c>
      <c r="H28" s="49" t="s">
        <v>180</v>
      </c>
      <c r="I28" s="49" t="s">
        <v>185</v>
      </c>
    </row>
    <row r="29" spans="1:9" ht="150" x14ac:dyDescent="0.25">
      <c r="A29" s="44" t="str">
        <f>IF(Table1[[#This Row],[Domain]]="", "", Table1[[#This Row],[Domain]])</f>
        <v>Dropout Prevention &amp; College/Career Readiness</v>
      </c>
      <c r="B29" s="44" t="str">
        <f>IF(Table1[[#This Row],[Objective Assessment]]="", "", Table1[[#This Row],[Objective Assessment]])</f>
        <v>80% of regularly participating students will maintain high performance or improve their grade promotion as measured by pre-, mid-, post-assessment.</v>
      </c>
      <c r="C29" s="44" t="str">
        <f>IF(Table1[[#This Row],[Grade Levels Served]]="", "", Table1[[#This Row],[Grade Levels Served]])</f>
        <v>Middle School</v>
      </c>
      <c r="D29" s="76">
        <f>IF(Table1[[#This Row],[Benchmark]]="", "", Table1[[#This Row],[Benchmark]])</f>
        <v>0.8</v>
      </c>
      <c r="E29" s="76">
        <f>IF(Table1[[#This Row],[% Meeting Standard of Success:
 Mid-Year Progress
(Auto Calculated)]]="", "", Table1[[#This Row],[% Meeting Standard of Success:
 Mid-Year Progress
(Auto Calculated)]])</f>
        <v>0.82352941176470584</v>
      </c>
      <c r="F29"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82% of participating students improved scores.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29"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dropout prevention &amp; college/career readiness activities to student needs.</v>
      </c>
      <c r="H29" s="49" t="s">
        <v>180</v>
      </c>
      <c r="I29" s="49" t="s">
        <v>185</v>
      </c>
    </row>
    <row r="30" spans="1:9" ht="120" x14ac:dyDescent="0.25">
      <c r="A30" s="44" t="str">
        <f>IF(Table1[[#This Row],[Domain]]="", "", Table1[[#This Row],[Domain]])</f>
        <v>Dropout Prevention &amp; College/Career Readiness</v>
      </c>
      <c r="B30" s="44" t="str">
        <f>IF(Table1[[#This Row],[Objective Assessment]]="", "", Table1[[#This Row],[Objective Assessment]])</f>
        <v>80% of regularly participating students will maintain high performance or improve their grade promotion as measured by pre-, mid-, post-assessment.</v>
      </c>
      <c r="C30" s="44" t="str">
        <f>IF(Table1[[#This Row],[Grade Levels Served]]="", "", Table1[[#This Row],[Grade Levels Served]])</f>
        <v>High School</v>
      </c>
      <c r="D30" s="76">
        <f>IF(Table1[[#This Row],[Benchmark]]="", "", Table1[[#This Row],[Benchmark]])</f>
        <v>0.8</v>
      </c>
      <c r="E30" s="76">
        <f>IF(Table1[[#This Row],[% Meeting Standard of Success:
 Mid-Year Progress
(Auto Calculated)]]="", "", Table1[[#This Row],[% Meeting Standard of Success:
 Mid-Year Progress
(Auto Calculated)]])</f>
        <v>0.59090909090909094</v>
      </c>
      <c r="F30" s="48" t="str">
        <f>IF(Table1[[#This Row],[Planned Programmatic Changes and Rationale]]="", "", Table1[[#This Row],[Planned Programmatic Changes and Rationale]])</f>
        <v>Proposed Changes: Continue with current curriculum. Identify students with the lowest pretest scores and provide them with additional assistance when necessary and appropriate.
Rationale: Pre/mid test scores indicate that 59% of participating students improved scores. Compared with the objective assessment benchmark of 80%, this suggests that programming adjustments may be needed to achieve the benchmark by the end of project year.</v>
      </c>
      <c r="G30" s="43" t="str">
        <f>IF(Table1[[#This Row],[Planned Data Collection Changes and Rationale]]="", "", Table1[[#This Row],[Planned Data Collection Changes and Rationale]])</f>
        <v>Proposed Changes: Ensure that assigned staff/teachers collect pretest scores for all newly enrolled students in a timely manner to obtain a baseline score. Ensure posttest scores are also obtained for all participating students to measure progress at the end of the program year.
Rationale: Need additional data to effectively monitor student progress and tailor dropout prevention &amp; college/career readiness activities to student needs.</v>
      </c>
      <c r="H30" s="49" t="s">
        <v>180</v>
      </c>
      <c r="I30" s="49" t="s">
        <v>185</v>
      </c>
    </row>
    <row r="31" spans="1:9" ht="45" x14ac:dyDescent="0.25">
      <c r="A31" s="44" t="str">
        <f>IF(Table1[[#This Row],[Domain]]="", "", Table1[[#This Row],[Domain]])</f>
        <v>Adult Family Services - Parental Involvement</v>
      </c>
      <c r="B31" s="44" t="str">
        <f>IF(Table1[[#This Row],[Objective Assessment]]="", "", Table1[[#This Row],[Objective Assessment]])</f>
        <v>80% of regularly participating family members will demonstrate their involvement in student education as measured by perceptual survey (teacher).</v>
      </c>
      <c r="C31" s="44" t="str">
        <f>IF(Table1[[#This Row],[Grade Levels Served]]="", "", Table1[[#This Row],[Grade Levels Served]])</f>
        <v>Middle School</v>
      </c>
      <c r="D31" s="76">
        <f>IF(Table1[[#This Row],[Benchmark]]="", "", Table1[[#This Row],[Benchmark]])</f>
        <v>0.8</v>
      </c>
      <c r="E31" s="76" t="str">
        <f>IF(Table1[[#This Row],[% Meeting Standard of Success:
 Mid-Year Progress
(Auto Calculated)]]="", "", Table1[[#This Row],[% Meeting Standard of Success:
 Mid-Year Progress
(Auto Calculated)]])</f>
        <v>N/A</v>
      </c>
      <c r="F31" s="48" t="str">
        <f>IF(Table1[[#This Row],[Planned Programmatic Changes and Rationale]]="", "", Table1[[#This Row],[Planned Programmatic Changes and Rationale]])</f>
        <v>This objective will be measured at the end of the academic year.</v>
      </c>
      <c r="G31" s="43" t="str">
        <f>IF(Table1[[#This Row],[Planned Data Collection Changes and Rationale]]="", "", Table1[[#This Row],[Planned Data Collection Changes and Rationale]])</f>
        <v>This objective will be measured at the end of the academic year.</v>
      </c>
      <c r="H31" s="49" t="s">
        <v>182</v>
      </c>
      <c r="I31" s="49" t="s">
        <v>154</v>
      </c>
    </row>
    <row r="32" spans="1:9" ht="45" x14ac:dyDescent="0.25">
      <c r="A32" s="44" t="str">
        <f>IF(Table1[[#This Row],[Domain]]="", "", Table1[[#This Row],[Domain]])</f>
        <v>Adult Family Services - Parental Involvement</v>
      </c>
      <c r="B32" s="44" t="str">
        <f>IF(Table1[[#This Row],[Objective Assessment]]="", "", Table1[[#This Row],[Objective Assessment]])</f>
        <v>80% of regularly participating family members will demonstrate their involvement in student education as measured by perceptual survey (teacher).</v>
      </c>
      <c r="C32" s="44" t="str">
        <f>IF(Table1[[#This Row],[Grade Levels Served]]="", "", Table1[[#This Row],[Grade Levels Served]])</f>
        <v>High School</v>
      </c>
      <c r="D32" s="76">
        <f>IF(Table1[[#This Row],[Benchmark]]="", "", Table1[[#This Row],[Benchmark]])</f>
        <v>0.8</v>
      </c>
      <c r="E32" s="76" t="str">
        <f>IF(Table1[[#This Row],[% Meeting Standard of Success:
 Mid-Year Progress
(Auto Calculated)]]="", "", Table1[[#This Row],[% Meeting Standard of Success:
 Mid-Year Progress
(Auto Calculated)]])</f>
        <v>N/A</v>
      </c>
      <c r="F32" s="48" t="str">
        <f>IF(Table1[[#This Row],[Planned Programmatic Changes and Rationale]]="", "", Table1[[#This Row],[Planned Programmatic Changes and Rationale]])</f>
        <v>This objective will be measured at the end of the academic year.</v>
      </c>
      <c r="G32" s="43" t="str">
        <f>IF(Table1[[#This Row],[Planned Data Collection Changes and Rationale]]="", "", Table1[[#This Row],[Planned Data Collection Changes and Rationale]])</f>
        <v>This objective will be measured at the end of the academic year.</v>
      </c>
      <c r="H32" s="49" t="s">
        <v>183</v>
      </c>
      <c r="I32" s="49" t="s">
        <v>154</v>
      </c>
    </row>
    <row r="33" spans="1:9" ht="45" x14ac:dyDescent="0.25">
      <c r="A33" s="44" t="str">
        <f>IF(Table1[[#This Row],[Domain]]="", "", Table1[[#This Row],[Domain]])</f>
        <v>Adult Family Services - Parental Involvement</v>
      </c>
      <c r="B33" s="44" t="str">
        <f>IF(Table1[[#This Row],[Objective Assessment]]="", "", Table1[[#This Row],[Objective Assessment]])</f>
        <v>90% of regularly participating family members will demonstrate their involvement in student education as measured by perceptual survey (parent).</v>
      </c>
      <c r="C33" s="44" t="str">
        <f>IF(Table1[[#This Row],[Grade Levels Served]]="", "", Table1[[#This Row],[Grade Levels Served]])</f>
        <v>Middle School</v>
      </c>
      <c r="D33" s="76">
        <f>IF(Table1[[#This Row],[Benchmark]]="", "", Table1[[#This Row],[Benchmark]])</f>
        <v>0.9</v>
      </c>
      <c r="E33" s="76" t="str">
        <f>IF(Table1[[#This Row],[% Meeting Standard of Success:
 Mid-Year Progress
(Auto Calculated)]]="", "", Table1[[#This Row],[% Meeting Standard of Success:
 Mid-Year Progress
(Auto Calculated)]])</f>
        <v>N/A</v>
      </c>
      <c r="F33" s="48" t="str">
        <f>IF(Table1[[#This Row],[Planned Programmatic Changes and Rationale]]="", "", Table1[[#This Row],[Planned Programmatic Changes and Rationale]])</f>
        <v>This objective will be measured at the end of the academic year.</v>
      </c>
      <c r="G33" s="43" t="str">
        <f>IF(Table1[[#This Row],[Planned Data Collection Changes and Rationale]]="", "", Table1[[#This Row],[Planned Data Collection Changes and Rationale]])</f>
        <v>This objective will be measured at the end of the academic year.</v>
      </c>
      <c r="H33" s="49" t="s">
        <v>183</v>
      </c>
      <c r="I33" s="49" t="s">
        <v>154</v>
      </c>
    </row>
    <row r="34" spans="1:9" ht="45" x14ac:dyDescent="0.25">
      <c r="A34" s="44" t="str">
        <f>IF(Table1[[#This Row],[Domain]]="", "", Table1[[#This Row],[Domain]])</f>
        <v>Adult Family Services - Parental Involvement</v>
      </c>
      <c r="B34" s="44" t="str">
        <f>IF(Table1[[#This Row],[Objective Assessment]]="", "", Table1[[#This Row],[Objective Assessment]])</f>
        <v>90% of regularly participating family members will demonstrate their involvement in student education as measured by perceptual survey (parent).</v>
      </c>
      <c r="C34" s="44" t="str">
        <f>IF(Table1[[#This Row],[Grade Levels Served]]="", "", Table1[[#This Row],[Grade Levels Served]])</f>
        <v>High School</v>
      </c>
      <c r="D34" s="76">
        <f>IF(Table1[[#This Row],[Benchmark]]="", "", Table1[[#This Row],[Benchmark]])</f>
        <v>0.9</v>
      </c>
      <c r="E34" s="76" t="str">
        <f>IF(Table1[[#This Row],[% Meeting Standard of Success:
 Mid-Year Progress
(Auto Calculated)]]="", "", Table1[[#This Row],[% Meeting Standard of Success:
 Mid-Year Progress
(Auto Calculated)]])</f>
        <v>N/A</v>
      </c>
      <c r="F34" s="48" t="str">
        <f>IF(Table1[[#This Row],[Planned Programmatic Changes and Rationale]]="", "", Table1[[#This Row],[Planned Programmatic Changes and Rationale]])</f>
        <v>This objective will be measured at the end of the academic year.</v>
      </c>
      <c r="G34" s="43" t="str">
        <f>IF(Table1[[#This Row],[Planned Data Collection Changes and Rationale]]="", "", Table1[[#This Row],[Planned Data Collection Changes and Rationale]])</f>
        <v>This objective will be measured at the end of the academic year.</v>
      </c>
      <c r="H34" s="49" t="s">
        <v>183</v>
      </c>
      <c r="I34" s="49" t="s">
        <v>154</v>
      </c>
    </row>
    <row r="35" spans="1:9" ht="150" x14ac:dyDescent="0.25">
      <c r="A35" s="44" t="str">
        <f>IF(Table1[[#This Row],[Domain]]="", "", Table1[[#This Row],[Domain]])</f>
        <v>Adult Family Services - Parental Involvement</v>
      </c>
      <c r="B35" s="44" t="str">
        <f>IF(Table1[[#This Row],[Objective Assessment]]="", "", Table1[[#This Row],[Objective Assessment]])</f>
        <v>80% of regularly participating family members will demonstrate their involvement in student education as measured by perceptual survey (parent).</v>
      </c>
      <c r="C35" s="44" t="str">
        <f>IF(Table1[[#This Row],[Grade Levels Served]]="", "", Table1[[#This Row],[Grade Levels Served]])</f>
        <v>Middle School</v>
      </c>
      <c r="D35" s="76">
        <f>IF(Table1[[#This Row],[Benchmark]]="", "", Table1[[#This Row],[Benchmark]])</f>
        <v>0.8</v>
      </c>
      <c r="E35" s="76">
        <f>IF(Table1[[#This Row],[% Meeting Standard of Success:
 Mid-Year Progress
(Auto Calculated)]]="", "", Table1[[#This Row],[% Meeting Standard of Success:
 Mid-Year Progress
(Auto Calculated)]])</f>
        <v>0.94</v>
      </c>
      <c r="F35" s="48" t="str">
        <f>IF(Table1[[#This Row],[Planned Programmatic Changes and Rationale]]="", "", Table1[[#This Row],[Planned Programmatic Changes and Rationale]])</f>
        <v>Proposed Changes: Continue with scheduled adult family member programming and distribution of information regarding events.
Rationale: Perceptual survey results indicate that 94% of participating adult family members demonstrated improved involvement. Compared with the objective assessment benchmark of 80%, this suggests that the program is on track to achieve the benchmark by the end of the project year. It is important, however, to continuously monitor progress throughout the program year and to make adjustments based on ongoing data analyses.</v>
      </c>
      <c r="G35" s="43" t="str">
        <f>IF(Table1[[#This Row],[Planned Data Collection Changes and Rationale]]="", "", Table1[[#This Row],[Planned Data Collection Changes and Rationale]])</f>
        <v>Proposed Changes: Ensure that assigned staff collect survey data for all participating adults for each activity involving surveys.
Rationale: Need additional data to effectively monitor program progress and tailor adult family member activities to family needs.</v>
      </c>
      <c r="H35" s="49" t="s">
        <v>184</v>
      </c>
      <c r="I35" s="49" t="s">
        <v>189</v>
      </c>
    </row>
    <row r="36" spans="1:9" ht="105" x14ac:dyDescent="0.25">
      <c r="A36" s="44" t="str">
        <f>IF(Table1[[#This Row],[Domain]]="", "", Table1[[#This Row],[Domain]])</f>
        <v>Adult Family Services - Parental Involvement</v>
      </c>
      <c r="B36" s="44" t="str">
        <f>IF(Table1[[#This Row],[Objective Assessment]]="", "", Table1[[#This Row],[Objective Assessment]])</f>
        <v>80% of regularly participating family members will demonstrate their involvement in student education as measured by perceptual survey (parent).</v>
      </c>
      <c r="C36" s="44" t="str">
        <f>IF(Table1[[#This Row],[Grade Levels Served]]="", "", Table1[[#This Row],[Grade Levels Served]])</f>
        <v>High School</v>
      </c>
      <c r="D36" s="76">
        <f>IF(Table1[[#This Row],[Benchmark]]="", "", Table1[[#This Row],[Benchmark]])</f>
        <v>0.8</v>
      </c>
      <c r="E36" s="76">
        <f>IF(Table1[[#This Row],[% Meeting Standard of Success:
 Mid-Year Progress
(Auto Calculated)]]="", "", Table1[[#This Row],[% Meeting Standard of Success:
 Mid-Year Progress
(Auto Calculated)]])</f>
        <v>0.34399999999999997</v>
      </c>
      <c r="F36" s="48" t="str">
        <f>IF(Table1[[#This Row],[Planned Programmatic Changes and Rationale]]="", "", Table1[[#This Row],[Planned Programmatic Changes and Rationale]])</f>
        <v>Proposed Changes: Continue with scheduled adult family member programming and distribution of information regarding events.
Rationale: Perceptual survey results indicate that 34% of participating adult family members demonstrated improved involvement. Compared with the objective assessment benchmark of 80%, this suggests that slight programming adjustments may be needed to achieve the benchmark by the end of project year.</v>
      </c>
      <c r="G36" s="43" t="str">
        <f>IF(Table1[[#This Row],[Planned Data Collection Changes and Rationale]]="", "", Table1[[#This Row],[Planned Data Collection Changes and Rationale]])</f>
        <v>Proposed Changes: Ensure that assigned staff collect survey data for all participating adults for each activity involving surveys.
Rationale: Need additional data to effectively monitor program progress and tailor adult family member activities to family needs.</v>
      </c>
      <c r="H36" s="49" t="s">
        <v>187</v>
      </c>
      <c r="I36" s="49" t="s">
        <v>189</v>
      </c>
    </row>
    <row r="37" spans="1:9" ht="105" x14ac:dyDescent="0.25">
      <c r="A37" s="44" t="str">
        <f>IF(Table1[[#This Row],[Domain]]="", "", Table1[[#This Row],[Domain]])</f>
        <v>Adult Family Services - Parental Involvement</v>
      </c>
      <c r="B37" s="44" t="str">
        <f>IF(Table1[[#This Row],[Objective Assessment]]="", "", Table1[[#This Row],[Objective Assessment]])</f>
        <v>80% of regularly participating family members will demonstrate their involvement in student education as measured by logs.</v>
      </c>
      <c r="C37" s="44" t="str">
        <f>IF(Table1[[#This Row],[Grade Levels Served]]="", "", Table1[[#This Row],[Grade Levels Served]])</f>
        <v>Middle School</v>
      </c>
      <c r="D37" s="76">
        <f>IF(Table1[[#This Row],[Benchmark]]="", "", Table1[[#This Row],[Benchmark]])</f>
        <v>0.8</v>
      </c>
      <c r="E37" s="76">
        <f>IF(Table1[[#This Row],[% Meeting Standard of Success:
 Mid-Year Progress
(Auto Calculated)]]="", "", Table1[[#This Row],[% Meeting Standard of Success:
 Mid-Year Progress
(Auto Calculated)]])</f>
        <v>0.48</v>
      </c>
      <c r="F37" s="48" t="str">
        <f>IF(Table1[[#This Row],[Planned Programmatic Changes and Rationale]]="", "", Table1[[#This Row],[Planned Programmatic Changes and Rationale]])</f>
        <v>Proposed Changes: Continue with scheduled adult family member programming and distribution of information regarding events.
Rationale: Logs indicate that 48% of participating adult family members demonstrated improved involvement. Compared with the objective assessment benchmark of 80%, this suggests that programming adjustments may be needed to achieve the benchmark by the end of project year.</v>
      </c>
      <c r="G37" s="43" t="str">
        <f>IF(Table1[[#This Row],[Planned Data Collection Changes and Rationale]]="", "", Table1[[#This Row],[Planned Data Collection Changes and Rationale]])</f>
        <v>Proposed Changes: Ensure that assigned staff collect survey data for all participating adults for each activity involving surveys.
Rationale: Need additional data to effectively monitor program progress and tailor adult family member activities to family needs.</v>
      </c>
      <c r="H37" s="49" t="s">
        <v>188</v>
      </c>
      <c r="I37" s="49" t="s">
        <v>189</v>
      </c>
    </row>
    <row r="38" spans="1:9" ht="105" x14ac:dyDescent="0.25">
      <c r="A38" s="44" t="str">
        <f>IF(Table1[[#This Row],[Domain]]="", "", Table1[[#This Row],[Domain]])</f>
        <v>Adult Family Services - Parental Involvement</v>
      </c>
      <c r="B38" s="44" t="str">
        <f>IF(Table1[[#This Row],[Objective Assessment]]="", "", Table1[[#This Row],[Objective Assessment]])</f>
        <v>80% of regularly participating family members will demonstrate their involvement in student education as measured by logs.</v>
      </c>
      <c r="C38" s="44" t="str">
        <f>IF(Table1[[#This Row],[Grade Levels Served]]="", "", Table1[[#This Row],[Grade Levels Served]])</f>
        <v>High School</v>
      </c>
      <c r="D38" s="76">
        <f>IF(Table1[[#This Row],[Benchmark]]="", "", Table1[[#This Row],[Benchmark]])</f>
        <v>0.8</v>
      </c>
      <c r="E38" s="76">
        <f>IF(Table1[[#This Row],[% Meeting Standard of Success:
 Mid-Year Progress
(Auto Calculated)]]="", "", Table1[[#This Row],[% Meeting Standard of Success:
 Mid-Year Progress
(Auto Calculated)]])</f>
        <v>0.19480519480519481</v>
      </c>
      <c r="F38" s="48" t="str">
        <f>IF(Table1[[#This Row],[Planned Programmatic Changes and Rationale]]="", "", Table1[[#This Row],[Planned Programmatic Changes and Rationale]])</f>
        <v>Proposed Changes: Continue with scheduled adult family member programming and distribution of information regarding events.
Rationale: Logs indicate that 19% of participating adult family members demonstrated improved involvement. Compared with the objective assessment benchmark of 80%, this suggests that programming adjustments may be needed to achieve the benchmark by the end of project year.</v>
      </c>
      <c r="G38" s="43" t="str">
        <f>IF(Table1[[#This Row],[Planned Data Collection Changes and Rationale]]="", "", Table1[[#This Row],[Planned Data Collection Changes and Rationale]])</f>
        <v>Proposed Changes: Ensure that assigned staff collect survey data for all participating adults for each activity involving surveys.
Rationale: Need additional data to effectively monitor program progress and tailor adult family member activities to family needs.</v>
      </c>
      <c r="H38" s="49" t="s">
        <v>188</v>
      </c>
      <c r="I38" s="49" t="s">
        <v>189</v>
      </c>
    </row>
  </sheetData>
  <sheetProtection algorithmName="SHA-512" hashValue="vpmrzHcKzf9m4ahkY+dhMJij2YDnbVrmp47cTFt2va78sMxTt8vVotiqeHNoxOpvZLtfUGpaty2HjY+r69W5Cw==" saltValue="Ca/UARkvz/U6BL40dTYy8w==" spinCount="100000" sheet="1" objects="1" scenarios="1" formatColumns="0" formatRows="0" selectLockedCells="1"/>
  <pageMargins left="0.7" right="0.7" top="0.75" bottom="0.75" header="0.3" footer="0.3"/>
  <pageSetup orientation="portrait" verticalDpi="4" r:id="rId1"/>
  <ignoredErrors>
    <ignoredError sqref="G2:G4" calculatedColumn="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8"/>
  </sheetPr>
  <dimension ref="A1:X1"/>
  <sheetViews>
    <sheetView zoomScaleNormal="100" workbookViewId="0">
      <selection activeCell="M75" sqref="M75"/>
    </sheetView>
  </sheetViews>
  <sheetFormatPr defaultColWidth="0" defaultRowHeight="15" x14ac:dyDescent="0.25"/>
  <cols>
    <col min="1" max="24" width="9.140625" style="4" customWidth="1"/>
    <col min="25" max="16384" width="9.140625" style="4" hidden="1"/>
  </cols>
  <sheetData/>
  <sheetProtection algorithmName="SHA-512" hashValue="JGhraAUYKQ+BhNbir2DekyZ2Smz5MNFzFTrzwPFdEtAEA53ddVu5O4oVDInM9i8nZH8VOIpJtxmorDL+vMaxiA==" saltValue="/OifdlownUwmvGY4dKa4GA==" spinCount="100000" sheet="1" objects="1" scenarios="1" selectLockedCells="1" selectUnlockedCells="1"/>
  <pageMargins left="0.7" right="0.7" top="0.75" bottom="0.75" header="0.3" footer="0.3"/>
  <pageSetup orientation="portrait" verticalDpi="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sheetPr>
  <dimension ref="A1:X38"/>
  <sheetViews>
    <sheetView zoomScale="80" zoomScaleNormal="80" workbookViewId="0">
      <pane xSplit="2" ySplit="1" topLeftCell="G2" activePane="bottomRight" state="frozen"/>
      <selection pane="topRight" activeCell="C1" sqref="C1"/>
      <selection pane="bottomLeft" activeCell="A2" sqref="A2"/>
      <selection pane="bottomRight" activeCell="L5" sqref="L5"/>
    </sheetView>
  </sheetViews>
  <sheetFormatPr defaultColWidth="0" defaultRowHeight="15" x14ac:dyDescent="0.25"/>
  <cols>
    <col min="1" max="1" width="29.7109375" style="8" customWidth="1"/>
    <col min="2" max="2" width="49.28515625" style="8" customWidth="1"/>
    <col min="3" max="3" width="25.7109375" style="8" customWidth="1"/>
    <col min="4" max="4" width="39.5703125" style="8" customWidth="1"/>
    <col min="5" max="5" width="45.7109375" style="8" customWidth="1"/>
    <col min="6" max="6" width="24.7109375" style="22" customWidth="1"/>
    <col min="7" max="8" width="34.7109375" style="8" customWidth="1"/>
    <col min="9" max="9" width="37.85546875" style="8" customWidth="1"/>
    <col min="10" max="10" width="31.85546875" style="38" bestFit="1" customWidth="1"/>
    <col min="11" max="12" width="57.7109375" style="6" customWidth="1"/>
    <col min="13" max="13" width="31.85546875" style="39" hidden="1" customWidth="1"/>
    <col min="14" max="14" width="26" style="8" hidden="1" customWidth="1"/>
    <col min="15" max="15" width="23.5703125" style="22" hidden="1" customWidth="1"/>
    <col min="16" max="16" width="7" style="34" hidden="1" customWidth="1"/>
    <col min="17" max="17" width="8.42578125" hidden="1" customWidth="1"/>
    <col min="18" max="18" width="9.140625" hidden="1" customWidth="1"/>
    <col min="19" max="24" width="11.140625" style="8" hidden="1" customWidth="1"/>
    <col min="25" max="16384" width="9.140625" style="8" hidden="1"/>
  </cols>
  <sheetData>
    <row r="1" spans="1:15" s="20" customFormat="1" ht="47.25" customHeight="1" x14ac:dyDescent="0.25">
      <c r="A1" s="19" t="s">
        <v>30</v>
      </c>
      <c r="B1" s="19" t="s">
        <v>8</v>
      </c>
      <c r="C1" s="19" t="s">
        <v>34</v>
      </c>
      <c r="D1" s="19" t="s">
        <v>16</v>
      </c>
      <c r="E1" s="9" t="s">
        <v>24</v>
      </c>
      <c r="F1" s="21" t="s">
        <v>21</v>
      </c>
      <c r="G1" s="11" t="s">
        <v>22</v>
      </c>
      <c r="H1" s="11" t="s">
        <v>28</v>
      </c>
      <c r="I1" s="11" t="s">
        <v>29</v>
      </c>
      <c r="J1" s="16" t="s">
        <v>15</v>
      </c>
      <c r="K1" s="10" t="s">
        <v>6</v>
      </c>
      <c r="L1" s="10" t="s">
        <v>7</v>
      </c>
      <c r="M1" s="16" t="s">
        <v>12</v>
      </c>
      <c r="N1" s="35" t="s">
        <v>13</v>
      </c>
      <c r="O1" s="35" t="s">
        <v>11</v>
      </c>
    </row>
    <row r="2" spans="1:15" s="12" customFormat="1" ht="228.75" customHeight="1" x14ac:dyDescent="0.25">
      <c r="A2" s="26" t="str">
        <f>IF(Table1[[#This Row],[Domain]]="", "", Table1[[#This Row],[Domain]])</f>
        <v>Academic - English Language Arts/Writing</v>
      </c>
      <c r="B2" s="26" t="str">
        <f>IF(Table1[[#This Row],[Objective Assessment]]="", "", Table1[[#This Row],[Objective Assessment]])</f>
        <v>70% of regularly participating students will improve to a satisfactory English/Language Arts grade or above, or maintain a high grade across the program year.</v>
      </c>
      <c r="C2" s="26" t="str">
        <f>IF(Table1[[#This Row],[Grade Levels Served]]="", "", Table1[[#This Row],[Grade Levels Served]])</f>
        <v>Elementary School</v>
      </c>
      <c r="D2" s="26" t="str">
        <f>IF(Table1[[#This Row],[Participant Group Assessed]]="", "", Table1[[#This Row],[Participant Group Assessed]])</f>
        <v>Regularly Participating Students</v>
      </c>
      <c r="E2" s="25" t="str">
        <f>IF(Table1[[#This Row],[Standard of Success]]="", "",Table1[[#This Row],[Standard of Success]])</f>
        <v>Maintain an A/B grade or improve from a grade of C to B or a grade of D/F to C</v>
      </c>
      <c r="F2" s="27">
        <f>IF(Table1[[#This Row],[Benchmark]]="", "", Table1[[#This Row],[Benchmark]])</f>
        <v>0.7</v>
      </c>
      <c r="G2" s="26">
        <v>100</v>
      </c>
      <c r="H2" s="26">
        <v>75</v>
      </c>
      <c r="I2" s="27">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0.75</v>
      </c>
      <c r="J2" s="36" t="str">
        <f t="shared" ref="J2:J12" si="0">IF(ISERROR(M2)," ",M2)</f>
        <v>5 Stars  
(Meets or Exceeds Benchmark)</v>
      </c>
      <c r="K2" s="28" t="s">
        <v>89</v>
      </c>
      <c r="L2" s="28" t="s">
        <v>90</v>
      </c>
      <c r="M2" s="36" t="str">
        <f t="shared" ref="M2:M12" si="1">IF(N2&gt;=0, "5 Stars  
(Meets or Exceeds Benchmark)", IF(N2&gt;=-0.15, "4 Stars
(Approaching Benchmark)", IF(N2&gt;=-0.31, "3 Stars
(Meaningful Progress)", IF(N2&gt;=-0.51, "2 Stars
(Some Progress)", "1 Star
(Limited Progress)"))))</f>
        <v>5 Stars  
(Meets or Exceeds Benchmark)</v>
      </c>
      <c r="N2" s="33">
        <f t="shared" ref="N2:N12" si="2">IF(((I2-F2)/F2)="", "", ((I2-F2)/F2))</f>
        <v>7.1428571428571494E-2</v>
      </c>
      <c r="O2" s="33">
        <f t="shared" ref="O2:O12" si="3">IF(ISERROR(N2)," ",N2)</f>
        <v>7.1428571428571494E-2</v>
      </c>
    </row>
    <row r="3" spans="1:15" s="12" customFormat="1" ht="149.25" x14ac:dyDescent="0.25">
      <c r="A3" s="26" t="str">
        <f>IF(Table1[[#This Row],[Domain]]="", "", Table1[[#This Row],[Domain]])</f>
        <v>Academic Benchmarks - Third Grade Promotion</v>
      </c>
      <c r="B3" s="26" t="str">
        <f>IF(Table1[[#This Row],[Objective Assessment]]="", "", Table1[[#This Row],[Objective Assessment]])</f>
        <v>85% of regularly participating students in third grade will achieve promotion based on their performance on the FSA.</v>
      </c>
      <c r="C3" s="26" t="str">
        <f>IF(Table1[[#This Row],[Grade Levels Served]]="", "", Table1[[#This Row],[Grade Levels Served]])</f>
        <v>Elementary School</v>
      </c>
      <c r="D3" s="26" t="str">
        <f>IF(Table1[[#This Row],[Participant Group Assessed]]="", "", Table1[[#This Row],[Participant Group Assessed]])</f>
        <v>Regularly Participating Students</v>
      </c>
      <c r="E3" s="25" t="str">
        <f>IF(Table1[[#This Row],[Standard of Success]]="", "",Table1[[#This Row],[Standard of Success]])</f>
        <v>Attain an Achievement Level 2 or higher on the Florida Standards Assessment - English/Language Arts (FSA - ELA)
For Mid-Year - Progress monitoring, students are on track or making progress to meet standard of success.</v>
      </c>
      <c r="F3" s="27">
        <f>IF(Table1[[#This Row],[Benchmark]]="", "", Table1[[#This Row],[Benchmark]])</f>
        <v>0.85</v>
      </c>
      <c r="G3" s="29">
        <v>30</v>
      </c>
      <c r="H3" s="29">
        <v>25</v>
      </c>
      <c r="I3" s="27">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0.83333333333333337</v>
      </c>
      <c r="J3" s="36" t="str">
        <f t="shared" si="0"/>
        <v>4 Stars
(Approaching Benchmark)</v>
      </c>
      <c r="K3" s="28" t="s">
        <v>88</v>
      </c>
      <c r="L3" s="28" t="s">
        <v>91</v>
      </c>
      <c r="M3" s="36" t="str">
        <f t="shared" si="1"/>
        <v>4 Stars
(Approaching Benchmark)</v>
      </c>
      <c r="N3" s="33">
        <f t="shared" si="2"/>
        <v>-1.9607843137254832E-2</v>
      </c>
      <c r="O3" s="33">
        <f t="shared" si="3"/>
        <v>-1.9607843137254832E-2</v>
      </c>
    </row>
    <row r="4" spans="1:15" s="12" customFormat="1" ht="45" x14ac:dyDescent="0.25">
      <c r="A4" s="17" t="str">
        <f>IF(Table1[[#This Row],[Domain]]="", "", Table1[[#This Row],[Domain]])</f>
        <v>Academic - English Language Arts/Writing</v>
      </c>
      <c r="B4" s="17" t="str">
        <f>IF(Table1[[#This Row],[Objective Assessment]]="", "", Table1[[#This Row],[Objective Assessment]])</f>
        <v xml:space="preserve">80% of regularly participating students will improve to a satisfactory English Language Arts grade or above, or maintain a high grade across the program year.  </v>
      </c>
      <c r="C4" s="17" t="str">
        <f>IF(Table1[[#This Row],[Grade Levels Served]]="", "", Table1[[#This Row],[Grade Levels Served]])</f>
        <v>Middle School</v>
      </c>
      <c r="D4" s="42" t="str">
        <f>IF(Table1[[#This Row],[Participant Group Assessed]]="", "", Table1[[#This Row],[Participant Group Assessed]])</f>
        <v>Regularly Participating Students</v>
      </c>
      <c r="E4" s="18" t="str">
        <f>IF(Table1[[#This Row],[Standard of Success]]="", "",Table1[[#This Row],[Standard of Success]])</f>
        <v>Maintain an A/B grade or improve from a grade of C to B or a grade of D/F to C (or grading scale equivalents)</v>
      </c>
      <c r="F4" s="15">
        <f>IF(Table1[[#This Row],[Benchmark]]="", "", Table1[[#This Row],[Benchmark]])</f>
        <v>0.8</v>
      </c>
      <c r="G4" s="13"/>
      <c r="H4" s="13"/>
      <c r="I4"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4" s="58" t="str">
        <f t="shared" si="0"/>
        <v xml:space="preserve"> </v>
      </c>
      <c r="K4" s="49"/>
      <c r="L4" s="49"/>
      <c r="M4" s="37" t="e">
        <f>IF(N4&gt;=0, "5 Stars  
(Meets or Exceeds Benchmark)", IF(N4&gt;=-0.15, "4 Stars
(Approaching Benchmark)", IF(N4&gt;=-0.31, "3 Stars
(Meaningful Progress)", IF(N4&gt;=-0.51, "2 Stars
(Some Progress)", "1 Star
(Limited Progress)"))))</f>
        <v>#VALUE!</v>
      </c>
      <c r="N4" s="32" t="e">
        <f>IF(((I4-F4)/F4)="", "", ((I4-F4)/F4))</f>
        <v>#VALUE!</v>
      </c>
      <c r="O4" s="32" t="str">
        <f t="shared" si="3"/>
        <v xml:space="preserve"> </v>
      </c>
    </row>
    <row r="5" spans="1:15" s="12" customFormat="1" ht="45" x14ac:dyDescent="0.25">
      <c r="A5" s="17" t="str">
        <f>IF(Table1[[#This Row],[Domain]]="", "", Table1[[#This Row],[Domain]])</f>
        <v>Academic - English Language Arts/Writing</v>
      </c>
      <c r="B5" s="17" t="str">
        <f>IF(Table1[[#This Row],[Objective Assessment]]="", "", Table1[[#This Row],[Objective Assessment]])</f>
        <v xml:space="preserve">80% of regularly participating students will improve to a satisfactory English Language Arts grade or above, or maintain a high grade across the program year.  </v>
      </c>
      <c r="C5" s="17" t="str">
        <f>IF(Table1[[#This Row],[Grade Levels Served]]="", "", Table1[[#This Row],[Grade Levels Served]])</f>
        <v>High School</v>
      </c>
      <c r="D5" s="42" t="str">
        <f>IF(Table1[[#This Row],[Participant Group Assessed]]="", "", Table1[[#This Row],[Participant Group Assessed]])</f>
        <v>Regularly Participating Students</v>
      </c>
      <c r="E5" s="18" t="str">
        <f>IF(Table1[[#This Row],[Standard of Success]]="", "",Table1[[#This Row],[Standard of Success]])</f>
        <v>Maintain an A/B grade or improve from a grade of C to B or a grade of D/F to C (or grading scale equivalents)</v>
      </c>
      <c r="F5" s="15">
        <f>IF(Table1[[#This Row],[Benchmark]]="", "", Table1[[#This Row],[Benchmark]])</f>
        <v>0.8</v>
      </c>
      <c r="G5" s="13"/>
      <c r="H5" s="13"/>
      <c r="I5"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5" s="58" t="str">
        <f t="shared" si="0"/>
        <v xml:space="preserve"> </v>
      </c>
      <c r="K5" s="49"/>
      <c r="L5" s="49"/>
      <c r="M5" s="37" t="e">
        <f t="shared" si="1"/>
        <v>#VALUE!</v>
      </c>
      <c r="N5" s="32" t="e">
        <f t="shared" si="2"/>
        <v>#VALUE!</v>
      </c>
      <c r="O5" s="32" t="str">
        <f t="shared" si="3"/>
        <v xml:space="preserve"> </v>
      </c>
    </row>
    <row r="6" spans="1:15" s="12" customFormat="1" ht="45" x14ac:dyDescent="0.25">
      <c r="A6" s="17" t="str">
        <f>IF(Table1[[#This Row],[Domain]]="", "", Table1[[#This Row],[Domain]])</f>
        <v>Academic - Mathematics</v>
      </c>
      <c r="B6" s="17" t="str">
        <f>IF(Table1[[#This Row],[Objective Assessment]]="", "", Table1[[#This Row],[Objective Assessment]])</f>
        <v xml:space="preserve">80% of regularly participating students will improve to a satisfactory mathematics grade or above, or maintain a high grade across the program year. </v>
      </c>
      <c r="C6" s="17" t="str">
        <f>IF(Table1[[#This Row],[Grade Levels Served]]="", "", Table1[[#This Row],[Grade Levels Served]])</f>
        <v>Middle School</v>
      </c>
      <c r="D6" s="42" t="str">
        <f>IF(Table1[[#This Row],[Participant Group Assessed]]="", "", Table1[[#This Row],[Participant Group Assessed]])</f>
        <v>Regularly Participating Students</v>
      </c>
      <c r="E6" s="18" t="str">
        <f>IF(Table1[[#This Row],[Standard of Success]]="", "",Table1[[#This Row],[Standard of Success]])</f>
        <v>Maintain an A/B grade or improve from a grade of C to B or a grade of D/F to C (or grading scale equivalents)</v>
      </c>
      <c r="F6" s="15">
        <f>IF(Table1[[#This Row],[Benchmark]]="", "", Table1[[#This Row],[Benchmark]])</f>
        <v>0.8</v>
      </c>
      <c r="G6" s="13"/>
      <c r="H6" s="13"/>
      <c r="I6"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6" s="58" t="str">
        <f t="shared" si="0"/>
        <v xml:space="preserve"> </v>
      </c>
      <c r="K6" s="49"/>
      <c r="L6" s="49"/>
      <c r="M6" s="37" t="e">
        <f t="shared" si="1"/>
        <v>#VALUE!</v>
      </c>
      <c r="N6" s="32" t="e">
        <f t="shared" si="2"/>
        <v>#VALUE!</v>
      </c>
      <c r="O6" s="32" t="str">
        <f t="shared" si="3"/>
        <v xml:space="preserve"> </v>
      </c>
    </row>
    <row r="7" spans="1:15" s="12" customFormat="1" ht="45" x14ac:dyDescent="0.25">
      <c r="A7" s="17" t="str">
        <f>IF(Table1[[#This Row],[Domain]]="", "", Table1[[#This Row],[Domain]])</f>
        <v>Academic - Mathematics</v>
      </c>
      <c r="B7" s="17" t="str">
        <f>IF(Table1[[#This Row],[Objective Assessment]]="", "", Table1[[#This Row],[Objective Assessment]])</f>
        <v xml:space="preserve">80% of regularly participating students will improve to a satisfactory mathematics grade or above, or maintain a high grade across the program year. </v>
      </c>
      <c r="C7" s="17" t="str">
        <f>IF(Table1[[#This Row],[Grade Levels Served]]="", "", Table1[[#This Row],[Grade Levels Served]])</f>
        <v>High School</v>
      </c>
      <c r="D7" s="42" t="str">
        <f>IF(Table1[[#This Row],[Participant Group Assessed]]="", "", Table1[[#This Row],[Participant Group Assessed]])</f>
        <v>Regularly Participating Students</v>
      </c>
      <c r="E7" s="18" t="str">
        <f>IF(Table1[[#This Row],[Standard of Success]]="", "",Table1[[#This Row],[Standard of Success]])</f>
        <v>Maintain an A/B grade or improve from a grade of C to B or a grade of D/F to C (or grading scale equivalents)</v>
      </c>
      <c r="F7" s="15">
        <f>IF(Table1[[#This Row],[Benchmark]]="", "", Table1[[#This Row],[Benchmark]])</f>
        <v>0.8</v>
      </c>
      <c r="G7" s="14"/>
      <c r="H7" s="13"/>
      <c r="I7"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7" s="58" t="str">
        <f t="shared" si="0"/>
        <v xml:space="preserve"> </v>
      </c>
      <c r="K7" s="49"/>
      <c r="L7" s="49"/>
      <c r="M7" s="37" t="e">
        <f t="shared" si="1"/>
        <v>#VALUE!</v>
      </c>
      <c r="N7" s="32" t="e">
        <f t="shared" si="2"/>
        <v>#VALUE!</v>
      </c>
      <c r="O7" s="32" t="str">
        <f t="shared" si="3"/>
        <v xml:space="preserve"> </v>
      </c>
    </row>
    <row r="8" spans="1:15" s="12" customFormat="1" ht="45" x14ac:dyDescent="0.25">
      <c r="A8" s="17" t="str">
        <f>IF(Table1[[#This Row],[Domain]]="", "", Table1[[#This Row],[Domain]])</f>
        <v>Academic - Science</v>
      </c>
      <c r="B8" s="17" t="str">
        <f>IF(Table1[[#This Row],[Objective Assessment]]="", "", Table1[[#This Row],[Objective Assessment]])</f>
        <v xml:space="preserve">80% of regularly participating students will improve to a satisfactory science grade or above, or maintain a high grade across the program year. </v>
      </c>
      <c r="C8" s="17" t="str">
        <f>IF(Table1[[#This Row],[Grade Levels Served]]="", "", Table1[[#This Row],[Grade Levels Served]])</f>
        <v>Middle School</v>
      </c>
      <c r="D8" s="42" t="str">
        <f>IF(Table1[[#This Row],[Participant Group Assessed]]="", "", Table1[[#This Row],[Participant Group Assessed]])</f>
        <v>Regularly Participating Students</v>
      </c>
      <c r="E8" s="18" t="str">
        <f>IF(Table1[[#This Row],[Standard of Success]]="", "",Table1[[#This Row],[Standard of Success]])</f>
        <v>Maintain an A/B grade or improve from a grade of C to B or a grade of D/F to C (or grading scale equivalents)</v>
      </c>
      <c r="F8" s="15">
        <f>IF(Table1[[#This Row],[Benchmark]]="", "", Table1[[#This Row],[Benchmark]])</f>
        <v>0.8</v>
      </c>
      <c r="G8" s="13"/>
      <c r="H8" s="13"/>
      <c r="I8"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8" s="58" t="str">
        <f t="shared" si="0"/>
        <v xml:space="preserve"> </v>
      </c>
      <c r="K8" s="49"/>
      <c r="L8" s="49"/>
      <c r="M8" s="37" t="e">
        <f t="shared" si="1"/>
        <v>#VALUE!</v>
      </c>
      <c r="N8" s="32" t="e">
        <f t="shared" si="2"/>
        <v>#VALUE!</v>
      </c>
      <c r="O8" s="32" t="str">
        <f t="shared" si="3"/>
        <v xml:space="preserve"> </v>
      </c>
    </row>
    <row r="9" spans="1:15" s="12" customFormat="1" ht="45" x14ac:dyDescent="0.25">
      <c r="A9" s="17" t="str">
        <f>IF(Table1[[#This Row],[Domain]]="", "", Table1[[#This Row],[Domain]])</f>
        <v>Academic - Science</v>
      </c>
      <c r="B9" s="17" t="str">
        <f>IF(Table1[[#This Row],[Objective Assessment]]="", "", Table1[[#This Row],[Objective Assessment]])</f>
        <v xml:space="preserve">80% of regularly participating students will improve to a satisfactory science grade or above, or maintain a high grade across the program year. </v>
      </c>
      <c r="C9" s="17" t="str">
        <f>IF(Table1[[#This Row],[Grade Levels Served]]="", "", Table1[[#This Row],[Grade Levels Served]])</f>
        <v>High School</v>
      </c>
      <c r="D9" s="42" t="str">
        <f>IF(Table1[[#This Row],[Participant Group Assessed]]="", "", Table1[[#This Row],[Participant Group Assessed]])</f>
        <v>Regularly Participating Students</v>
      </c>
      <c r="E9" s="18" t="str">
        <f>IF(Table1[[#This Row],[Standard of Success]]="", "",Table1[[#This Row],[Standard of Success]])</f>
        <v>Maintain an A/B grade or improve from a grade of C to B or a grade of D/F to C (or grading scale equivalents)</v>
      </c>
      <c r="F9" s="15">
        <f>IF(Table1[[#This Row],[Benchmark]]="", "", Table1[[#This Row],[Benchmark]])</f>
        <v>0.8</v>
      </c>
      <c r="G9" s="14"/>
      <c r="H9" s="13"/>
      <c r="I9"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9" s="58" t="str">
        <f t="shared" si="0"/>
        <v xml:space="preserve"> </v>
      </c>
      <c r="K9" s="49"/>
      <c r="L9" s="49"/>
      <c r="M9" s="37" t="e">
        <f t="shared" si="1"/>
        <v>#VALUE!</v>
      </c>
      <c r="N9" s="32" t="e">
        <f t="shared" si="2"/>
        <v>#VALUE!</v>
      </c>
      <c r="O9" s="32" t="str">
        <f t="shared" si="3"/>
        <v xml:space="preserve"> </v>
      </c>
    </row>
    <row r="10" spans="1:15" s="12" customFormat="1" ht="105" x14ac:dyDescent="0.25">
      <c r="A10" s="17" t="str">
        <f>IF(Table1[[#This Row],[Domain]]="", "", Table1[[#This Row],[Domain]])</f>
        <v>Academic Benchmarks - Algebra I End-of-Course Exam</v>
      </c>
      <c r="B10" s="17" t="str">
        <f>IF(Table1[[#This Row],[Objective Assessment]]="", "", Table1[[#This Row],[Objective Assessment]])</f>
        <v xml:space="preserve">80% of regularly participating students enrolled in Algebra I will pass the Algebra I End-of-Course (EOC) exam. </v>
      </c>
      <c r="C10" s="17" t="str">
        <f>IF(Table1[[#This Row],[Grade Levels Served]]="", "", Table1[[#This Row],[Grade Levels Served]])</f>
        <v>Middle School</v>
      </c>
      <c r="D10" s="42" t="str">
        <f>IF(Table1[[#This Row],[Participant Group Assessed]]="", "", Table1[[#This Row],[Participant Group Assessed]])</f>
        <v>Regularly Participating Students</v>
      </c>
      <c r="E10" s="18" t="str">
        <f>IF(Table1[[#This Row],[Standard of Success]]="", "",Table1[[#This Row],[Standard of Success]])</f>
        <v>Attain an Achievement Level 3 or higher on the Florida Standards Assessment - Algebra I EOC assessment.
For Mid-Year - Progress monitoring, students are on track or making progress to meet standard of success.</v>
      </c>
      <c r="F10" s="15">
        <f>IF(Table1[[#This Row],[Benchmark]]="", "", Table1[[#This Row],[Benchmark]])</f>
        <v>0.8</v>
      </c>
      <c r="G10" s="13"/>
      <c r="H10" s="13"/>
      <c r="I10"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0" s="58" t="str">
        <f t="shared" si="0"/>
        <v xml:space="preserve"> </v>
      </c>
      <c r="K10" s="49"/>
      <c r="L10" s="49"/>
      <c r="M10" s="37" t="e">
        <f t="shared" si="1"/>
        <v>#VALUE!</v>
      </c>
      <c r="N10" s="32" t="e">
        <f t="shared" si="2"/>
        <v>#VALUE!</v>
      </c>
      <c r="O10" s="32" t="str">
        <f t="shared" si="3"/>
        <v xml:space="preserve"> </v>
      </c>
    </row>
    <row r="11" spans="1:15" s="12" customFormat="1" ht="105" x14ac:dyDescent="0.25">
      <c r="A11" s="17" t="str">
        <f>IF(Table1[[#This Row],[Domain]]="", "", Table1[[#This Row],[Domain]])</f>
        <v>Academic Benchmarks - Algebra I End-of-Course Exam</v>
      </c>
      <c r="B11" s="17" t="str">
        <f>IF(Table1[[#This Row],[Objective Assessment]]="", "", Table1[[#This Row],[Objective Assessment]])</f>
        <v xml:space="preserve">80% of regularly participating students enrolled in Algebra I will pass the Algebra I End-of-Course (EOC) exam. </v>
      </c>
      <c r="C11" s="17" t="str">
        <f>IF(Table1[[#This Row],[Grade Levels Served]]="", "", Table1[[#This Row],[Grade Levels Served]])</f>
        <v>High School</v>
      </c>
      <c r="D11" s="42" t="str">
        <f>IF(Table1[[#This Row],[Participant Group Assessed]]="", "", Table1[[#This Row],[Participant Group Assessed]])</f>
        <v>Regularly Participating Students</v>
      </c>
      <c r="E11" s="18" t="str">
        <f>IF(Table1[[#This Row],[Standard of Success]]="", "",Table1[[#This Row],[Standard of Success]])</f>
        <v>Attain an Achievement Level 3 or higher on the Florida Standards Assessment - Algebra I EOC assessment.
For Mid-Year - Progress monitoring, students are on track or making progress to meet standard of success.</v>
      </c>
      <c r="F11" s="15">
        <f>IF(Table1[[#This Row],[Benchmark]]="", "", Table1[[#This Row],[Benchmark]])</f>
        <v>0.8</v>
      </c>
      <c r="G11" s="13"/>
      <c r="H11" s="13"/>
      <c r="I11"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1" s="58" t="str">
        <f t="shared" si="0"/>
        <v xml:space="preserve"> </v>
      </c>
      <c r="K11" s="49"/>
      <c r="L11" s="49"/>
      <c r="M11" s="37" t="e">
        <f t="shared" si="1"/>
        <v>#VALUE!</v>
      </c>
      <c r="N11" s="32" t="e">
        <f t="shared" si="2"/>
        <v>#VALUE!</v>
      </c>
      <c r="O11" s="32" t="str">
        <f t="shared" si="3"/>
        <v xml:space="preserve"> </v>
      </c>
    </row>
    <row r="12" spans="1:15" s="12" customFormat="1" ht="90" x14ac:dyDescent="0.25">
      <c r="A12" s="17" t="str">
        <f>IF(Table1[[#This Row],[Domain]]="", "", Table1[[#This Row],[Domain]])</f>
        <v>Academic Benchmarks - High School Graduation</v>
      </c>
      <c r="B12" s="17" t="str">
        <f>IF(Table1[[#This Row],[Objective Assessment]]="", "", Table1[[#This Row],[Objective Assessment]])</f>
        <v>80% of regularly participating students will graduate within their 4-year cohort.</v>
      </c>
      <c r="C12" s="17" t="str">
        <f>IF(Table1[[#This Row],[Grade Levels Served]]="", "", Table1[[#This Row],[Grade Levels Served]])</f>
        <v>High School</v>
      </c>
      <c r="D12" s="42" t="str">
        <f>IF(Table1[[#This Row],[Participant Group Assessed]]="", "", Table1[[#This Row],[Participant Group Assessed]])</f>
        <v>Regularly Participating Students</v>
      </c>
      <c r="E12" s="18" t="str">
        <f>IF(Table1[[#This Row],[Standard of Success]]="", "",Table1[[#This Row],[Standard of Success]])</f>
        <v>Attain a standard high school diploma within their 4-year cohort.
For Mid-Year - Progress monitoring, students are on track or making progress to meet standard of success.</v>
      </c>
      <c r="F12" s="15">
        <f>IF(Table1[[#This Row],[Benchmark]]="", "", Table1[[#This Row],[Benchmark]])</f>
        <v>0.8</v>
      </c>
      <c r="G12" s="13"/>
      <c r="H12" s="13"/>
      <c r="I12" s="15"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2" s="58" t="str">
        <f t="shared" si="0"/>
        <v xml:space="preserve"> </v>
      </c>
      <c r="K12" s="49"/>
      <c r="L12" s="49"/>
      <c r="M12" s="37" t="e">
        <f t="shared" si="1"/>
        <v>#VALUE!</v>
      </c>
      <c r="N12" s="32" t="e">
        <f t="shared" si="2"/>
        <v>#VALUE!</v>
      </c>
      <c r="O12" s="32" t="str">
        <f t="shared" si="3"/>
        <v xml:space="preserve"> </v>
      </c>
    </row>
    <row r="13" spans="1:15" ht="45" x14ac:dyDescent="0.25">
      <c r="A13" s="69" t="str">
        <f>IF(Table1[[#This Row],[Domain]]="", "", Table1[[#This Row],[Domain]])</f>
        <v>Personal Enrichment - Health &amp; Nutrition</v>
      </c>
      <c r="B13" s="61" t="str">
        <f>IF(Table1[[#This Row],[Objective Assessment]]="", "", Table1[[#This Row],[Objective Assessment]])</f>
        <v>80% of regularly participating students will maintain high performance or improve their physical and personal wellness as measured by pre-, mid-, post-assessment.</v>
      </c>
      <c r="C13" s="69" t="str">
        <f>IF(Table1[[#This Row],[Grade Levels Served]]="", "", Table1[[#This Row],[Grade Levels Served]])</f>
        <v>Middle School</v>
      </c>
      <c r="D13" s="61" t="str">
        <f>IF(Table1[[#This Row],[Participant Group Assessed]]="", "", Table1[[#This Row],[Participant Group Assessed]])</f>
        <v>Regularly Participating Students</v>
      </c>
      <c r="E13" s="18" t="str">
        <f>IF(Table1[[#This Row],[Standard of Success]]="", "",Table1[[#This Row],[Standard of Success]])</f>
        <v>Maintain a score of 70 or above</v>
      </c>
      <c r="F13" s="70">
        <f>IF(Table1[[#This Row],[Benchmark]]="", "", Table1[[#This Row],[Benchmark]])</f>
        <v>0.8</v>
      </c>
      <c r="G13" s="71"/>
      <c r="H13" s="71"/>
      <c r="I13" s="72"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3" s="73" t="str">
        <f t="shared" ref="J13:J18" si="4">IF(ISERROR(M13)," ",M13)</f>
        <v xml:space="preserve"> </v>
      </c>
      <c r="K13" s="62"/>
      <c r="L13" s="62"/>
      <c r="M13" s="74" t="e">
        <f t="shared" ref="M13:M18" si="5">IF(N13&gt;=0, "5 Stars  
(Meets or Exceeds Benchmark)", IF(N13&gt;=-0.15, "4 Stars
(Approaching Benchmark)", IF(N13&gt;=-0.31, "3 Stars
(Meaningful Progress)", IF(N13&gt;=-0.51, "2 Stars
(Some Progress)", "1 Star
(Limited Progress)"))))</f>
        <v>#VALUE!</v>
      </c>
      <c r="N13" s="75" t="e">
        <f t="shared" ref="N13:N18" si="6">IF(((I13-F13)/F13)="", "", ((I13-F13)/F13))</f>
        <v>#VALUE!</v>
      </c>
      <c r="O13" s="75" t="str">
        <f t="shared" ref="O13:O18" si="7">IF(ISERROR(N13)," ",N13)</f>
        <v xml:space="preserve"> </v>
      </c>
    </row>
    <row r="14" spans="1:15" ht="45" x14ac:dyDescent="0.25">
      <c r="A14" s="69" t="str">
        <f>IF(Table1[[#This Row],[Domain]]="", "", Table1[[#This Row],[Domain]])</f>
        <v>Personal Enrichment - Health &amp; Nutrition</v>
      </c>
      <c r="B14" s="61" t="str">
        <f>IF(Table1[[#This Row],[Objective Assessment]]="", "", Table1[[#This Row],[Objective Assessment]])</f>
        <v>80% of regularly participating students will maintain high performance or improve their physical and personal wellness as measured by pre-, mid-, post-assessment.</v>
      </c>
      <c r="C14" s="69" t="str">
        <f>IF(Table1[[#This Row],[Grade Levels Served]]="", "", Table1[[#This Row],[Grade Levels Served]])</f>
        <v>High School</v>
      </c>
      <c r="D14" s="61" t="str">
        <f>IF(Table1[[#This Row],[Participant Group Assessed]]="", "", Table1[[#This Row],[Participant Group Assessed]])</f>
        <v>Regularly Participating Students</v>
      </c>
      <c r="E14" s="18" t="str">
        <f>IF(Table1[[#This Row],[Standard of Success]]="", "",Table1[[#This Row],[Standard of Success]])</f>
        <v>Maintain a score of 70 or above</v>
      </c>
      <c r="F14" s="70">
        <f>IF(Table1[[#This Row],[Benchmark]]="", "", Table1[[#This Row],[Benchmark]])</f>
        <v>0.8</v>
      </c>
      <c r="G14" s="71"/>
      <c r="H14" s="71"/>
      <c r="I14" s="72"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4" s="73" t="str">
        <f t="shared" si="4"/>
        <v xml:space="preserve"> </v>
      </c>
      <c r="K14" s="62"/>
      <c r="L14" s="62"/>
      <c r="M14" s="74" t="e">
        <f t="shared" si="5"/>
        <v>#VALUE!</v>
      </c>
      <c r="N14" s="75" t="e">
        <f t="shared" si="6"/>
        <v>#VALUE!</v>
      </c>
      <c r="O14" s="75" t="str">
        <f t="shared" si="7"/>
        <v xml:space="preserve"> </v>
      </c>
    </row>
    <row r="15" spans="1:15" ht="45" x14ac:dyDescent="0.25">
      <c r="A15" s="69" t="str">
        <f>IF(Table1[[#This Row],[Domain]]="", "", Table1[[#This Row],[Domain]])</f>
        <v>Personal Enrichment - Health &amp; Nutrition</v>
      </c>
      <c r="B15" s="61" t="str">
        <f>IF(Table1[[#This Row],[Objective Assessment]]="", "", Table1[[#This Row],[Objective Assessment]])</f>
        <v>80% of regularly participating students will maintain high performance or improve their physical activity as measured by pre-, mid-, post-assessment.</v>
      </c>
      <c r="C15" s="69" t="str">
        <f>IF(Table1[[#This Row],[Grade Levels Served]]="", "", Table1[[#This Row],[Grade Levels Served]])</f>
        <v>Middle School</v>
      </c>
      <c r="D15" s="61" t="str">
        <f>IF(Table1[[#This Row],[Participant Group Assessed]]="", "", Table1[[#This Row],[Participant Group Assessed]])</f>
        <v>Regularly Participating Students</v>
      </c>
      <c r="E15" s="18" t="str">
        <f>IF(Table1[[#This Row],[Standard of Success]]="", "",Table1[[#This Row],[Standard of Success]])</f>
        <v>Maintain a score of 80 or above or improve from pre-assessment by at least 5 points</v>
      </c>
      <c r="F15" s="70">
        <f>IF(Table1[[#This Row],[Benchmark]]="", "", Table1[[#This Row],[Benchmark]])</f>
        <v>0.8</v>
      </c>
      <c r="G15" s="71"/>
      <c r="H15" s="71"/>
      <c r="I15" s="72"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5" s="73" t="str">
        <f t="shared" si="4"/>
        <v xml:space="preserve"> </v>
      </c>
      <c r="K15" s="62"/>
      <c r="L15" s="62"/>
      <c r="M15" s="74" t="e">
        <f t="shared" si="5"/>
        <v>#VALUE!</v>
      </c>
      <c r="N15" s="75" t="e">
        <f t="shared" si="6"/>
        <v>#VALUE!</v>
      </c>
      <c r="O15" s="75" t="str">
        <f t="shared" si="7"/>
        <v xml:space="preserve"> </v>
      </c>
    </row>
    <row r="16" spans="1:15" ht="45" x14ac:dyDescent="0.25">
      <c r="A16" s="69" t="str">
        <f>IF(Table1[[#This Row],[Domain]]="", "", Table1[[#This Row],[Domain]])</f>
        <v>Personal Enrichment - Health &amp; Nutrition</v>
      </c>
      <c r="B16" s="61" t="str">
        <f>IF(Table1[[#This Row],[Objective Assessment]]="", "", Table1[[#This Row],[Objective Assessment]])</f>
        <v>80% of regularly participating students will maintain high performance or improve their physical activity as measured by pre-, mid-, post-assessment.</v>
      </c>
      <c r="C16" s="69" t="str">
        <f>IF(Table1[[#This Row],[Grade Levels Served]]="", "", Table1[[#This Row],[Grade Levels Served]])</f>
        <v>High School</v>
      </c>
      <c r="D16" s="61" t="str">
        <f>IF(Table1[[#This Row],[Participant Group Assessed]]="", "", Table1[[#This Row],[Participant Group Assessed]])</f>
        <v>Regularly Participating Students</v>
      </c>
      <c r="E16" s="18" t="str">
        <f>IF(Table1[[#This Row],[Standard of Success]]="", "",Table1[[#This Row],[Standard of Success]])</f>
        <v>Maintain a score of 80 or above or improve from pre-assessment by at least 5 points</v>
      </c>
      <c r="F16" s="70">
        <f>IF(Table1[[#This Row],[Benchmark]]="", "", Table1[[#This Row],[Benchmark]])</f>
        <v>0.8</v>
      </c>
      <c r="G16" s="71"/>
      <c r="H16" s="71"/>
      <c r="I16" s="72"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6" s="73" t="str">
        <f t="shared" si="4"/>
        <v xml:space="preserve"> </v>
      </c>
      <c r="K16" s="62"/>
      <c r="L16" s="62"/>
      <c r="M16" s="74" t="e">
        <f t="shared" si="5"/>
        <v>#VALUE!</v>
      </c>
      <c r="N16" s="75" t="e">
        <f t="shared" si="6"/>
        <v>#VALUE!</v>
      </c>
      <c r="O16" s="75" t="str">
        <f t="shared" si="7"/>
        <v xml:space="preserve"> </v>
      </c>
    </row>
    <row r="17" spans="1:15" ht="45" x14ac:dyDescent="0.25">
      <c r="A17" s="69" t="str">
        <f>IF(Table1[[#This Row],[Domain]]="", "", Table1[[#This Row],[Domain]])</f>
        <v>Personal Enrichment - Behavior &amp; Problem-Solving</v>
      </c>
      <c r="B17" s="61" t="str">
        <f>IF(Table1[[#This Row],[Objective Assessment]]="", "", Table1[[#This Row],[Objective Assessment]])</f>
        <v>80% of regularly participating students will maintain high performance or improve their self-efficacy as measured by perceptual survey (parent).</v>
      </c>
      <c r="C17" s="69" t="str">
        <f>IF(Table1[[#This Row],[Grade Levels Served]]="", "", Table1[[#This Row],[Grade Levels Served]])</f>
        <v>Middle School</v>
      </c>
      <c r="D17" s="61" t="str">
        <f>IF(Table1[[#This Row],[Participant Group Assessed]]="", "", Table1[[#This Row],[Participant Group Assessed]])</f>
        <v>Regularly Participating Students</v>
      </c>
      <c r="E17" s="18" t="str">
        <f>IF(Table1[[#This Row],[Standard of Success]]="", "",Table1[[#This Row],[Standard of Success]])</f>
        <v>Maintain or show improvement in scores</v>
      </c>
      <c r="F17" s="70">
        <f>IF(Table1[[#This Row],[Benchmark]]="", "", Table1[[#This Row],[Benchmark]])</f>
        <v>0.8</v>
      </c>
      <c r="G17" s="71"/>
      <c r="H17" s="71"/>
      <c r="I17" s="72"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7" s="73" t="str">
        <f t="shared" si="4"/>
        <v xml:space="preserve"> </v>
      </c>
      <c r="K17" s="62"/>
      <c r="L17" s="62"/>
      <c r="M17" s="74" t="e">
        <f t="shared" si="5"/>
        <v>#VALUE!</v>
      </c>
      <c r="N17" s="75" t="e">
        <f t="shared" si="6"/>
        <v>#VALUE!</v>
      </c>
      <c r="O17" s="75" t="str">
        <f t="shared" si="7"/>
        <v xml:space="preserve"> </v>
      </c>
    </row>
    <row r="18" spans="1:15" ht="45" x14ac:dyDescent="0.25">
      <c r="A18" s="69" t="str">
        <f>IF(Table1[[#This Row],[Domain]]="", "", Table1[[#This Row],[Domain]])</f>
        <v>Personal Enrichment - Behavior &amp; Problem-Solving</v>
      </c>
      <c r="B18" s="61" t="str">
        <f>IF(Table1[[#This Row],[Objective Assessment]]="", "", Table1[[#This Row],[Objective Assessment]])</f>
        <v>80% of regularly participating students will maintain high performance or improve their self-efficacy as measured by perceptual survey (parent).</v>
      </c>
      <c r="C18" s="69" t="str">
        <f>IF(Table1[[#This Row],[Grade Levels Served]]="", "", Table1[[#This Row],[Grade Levels Served]])</f>
        <v>High School</v>
      </c>
      <c r="D18" s="61" t="str">
        <f>IF(Table1[[#This Row],[Participant Group Assessed]]="", "", Table1[[#This Row],[Participant Group Assessed]])</f>
        <v>Regularly Participating Students</v>
      </c>
      <c r="E18" s="18" t="str">
        <f>IF(Table1[[#This Row],[Standard of Success]]="", "",Table1[[#This Row],[Standard of Success]])</f>
        <v>Maintain or show improvement in scores</v>
      </c>
      <c r="F18" s="70">
        <f>IF(Table1[[#This Row],[Benchmark]]="", "", Table1[[#This Row],[Benchmark]])</f>
        <v>0.8</v>
      </c>
      <c r="G18" s="71"/>
      <c r="H18" s="71"/>
      <c r="I18" s="72"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8" s="73" t="str">
        <f t="shared" si="4"/>
        <v xml:space="preserve"> </v>
      </c>
      <c r="K18" s="62"/>
      <c r="L18" s="62"/>
      <c r="M18" s="74" t="e">
        <f t="shared" si="5"/>
        <v>#VALUE!</v>
      </c>
      <c r="N18" s="75" t="e">
        <f t="shared" si="6"/>
        <v>#VALUE!</v>
      </c>
      <c r="O18" s="75" t="str">
        <f t="shared" si="7"/>
        <v xml:space="preserve"> </v>
      </c>
    </row>
    <row r="19" spans="1:15" ht="45" x14ac:dyDescent="0.25">
      <c r="A19" s="77" t="str">
        <f>IF(Table1[[#This Row],[Domain]]="", "", Table1[[#This Row],[Domain]])</f>
        <v>Personal Enrichment - Behavior &amp; Problem-Solving</v>
      </c>
      <c r="B19" s="59" t="str">
        <f>IF(Table1[[#This Row],[Objective Assessment]]="", "", Table1[[#This Row],[Objective Assessment]])</f>
        <v>80% of regularly participating students will maintain high performance or improve their self-efficacy as measured by perceptual survey (student).</v>
      </c>
      <c r="C19" s="77" t="str">
        <f>IF(Table1[[#This Row],[Grade Levels Served]]="", "", Table1[[#This Row],[Grade Levels Served]])</f>
        <v>Middle School</v>
      </c>
      <c r="D19" s="59" t="str">
        <f>IF(Table1[[#This Row],[Participant Group Assessed]]="", "", Table1[[#This Row],[Participant Group Assessed]])</f>
        <v>Regularly Participating Students</v>
      </c>
      <c r="E19" s="18" t="str">
        <f>IF(Table1[[#This Row],[Standard of Success]]="", "",Table1[[#This Row],[Standard of Success]])</f>
        <v>Maintain or show improvement in scores</v>
      </c>
      <c r="F19" s="78">
        <f>IF(Table1[[#This Row],[Benchmark]]="", "", Table1[[#This Row],[Benchmark]])</f>
        <v>0.8</v>
      </c>
      <c r="G19" s="13"/>
      <c r="H19" s="13"/>
      <c r="I19"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9" s="80" t="str">
        <f t="shared" ref="J19:J25" si="8">IF(ISERROR(M19)," ",M19)</f>
        <v xml:space="preserve"> </v>
      </c>
      <c r="K19" s="45"/>
      <c r="L19" s="45"/>
      <c r="M19" s="81" t="e">
        <f t="shared" ref="M19:M25" si="9">IF(N19&gt;=0, "5 Stars  
(Meets or Exceeds Benchmark)", IF(N19&gt;=-0.15, "4 Stars
(Approaching Benchmark)", IF(N19&gt;=-0.31, "3 Stars
(Meaningful Progress)", IF(N19&gt;=-0.51, "2 Stars
(Some Progress)", "1 Star
(Limited Progress)"))))</f>
        <v>#VALUE!</v>
      </c>
      <c r="N19" s="82" t="e">
        <f t="shared" ref="N19:N25" si="10">IF(((I19-F19)/F19)="", "", ((I19-F19)/F19))</f>
        <v>#VALUE!</v>
      </c>
      <c r="O19" s="82" t="str">
        <f t="shared" ref="O19:O25" si="11">IF(ISERROR(N19)," ",N19)</f>
        <v xml:space="preserve"> </v>
      </c>
    </row>
    <row r="20" spans="1:15" ht="45" x14ac:dyDescent="0.25">
      <c r="A20" s="77" t="str">
        <f>IF(Table1[[#This Row],[Domain]]="", "", Table1[[#This Row],[Domain]])</f>
        <v>Personal Enrichment - Behavior &amp; Problem-Solving</v>
      </c>
      <c r="B20" s="59" t="str">
        <f>IF(Table1[[#This Row],[Objective Assessment]]="", "", Table1[[#This Row],[Objective Assessment]])</f>
        <v>80% of regularly participating students will maintain high performance or improve their self-efficacy as measured by perceptual survey (student).</v>
      </c>
      <c r="C20" s="77" t="str">
        <f>IF(Table1[[#This Row],[Grade Levels Served]]="", "", Table1[[#This Row],[Grade Levels Served]])</f>
        <v>High School</v>
      </c>
      <c r="D20" s="59" t="str">
        <f>IF(Table1[[#This Row],[Participant Group Assessed]]="", "", Table1[[#This Row],[Participant Group Assessed]])</f>
        <v>Regularly Participating Students</v>
      </c>
      <c r="E20" s="18" t="str">
        <f>IF(Table1[[#This Row],[Standard of Success]]="", "",Table1[[#This Row],[Standard of Success]])</f>
        <v>Maintain or show improvement in scores</v>
      </c>
      <c r="F20" s="78">
        <f>IF(Table1[[#This Row],[Benchmark]]="", "", Table1[[#This Row],[Benchmark]])</f>
        <v>0.8</v>
      </c>
      <c r="G20" s="13"/>
      <c r="H20" s="13"/>
      <c r="I20"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0" s="80" t="str">
        <f t="shared" si="8"/>
        <v xml:space="preserve"> </v>
      </c>
      <c r="K20" s="45"/>
      <c r="L20" s="45"/>
      <c r="M20" s="81" t="e">
        <f t="shared" si="9"/>
        <v>#VALUE!</v>
      </c>
      <c r="N20" s="82" t="e">
        <f t="shared" si="10"/>
        <v>#VALUE!</v>
      </c>
      <c r="O20" s="82" t="str">
        <f t="shared" si="11"/>
        <v xml:space="preserve"> </v>
      </c>
    </row>
    <row r="21" spans="1:15" ht="45" x14ac:dyDescent="0.25">
      <c r="A21" s="77" t="str">
        <f>IF(Table1[[#This Row],[Domain]]="", "", Table1[[#This Row],[Domain]])</f>
        <v>Personal Enrichment - Behavior &amp; Problem-Solving</v>
      </c>
      <c r="B21" s="59" t="str">
        <f>IF(Table1[[#This Row],[Objective Assessment]]="", "", Table1[[#This Row],[Objective Assessment]])</f>
        <v>80% of regularly participating students will maintain high performance or improve their self-efficacy as measured by perceptual survey (teacher).</v>
      </c>
      <c r="C21" s="77" t="str">
        <f>IF(Table1[[#This Row],[Grade Levels Served]]="", "", Table1[[#This Row],[Grade Levels Served]])</f>
        <v>Middle School</v>
      </c>
      <c r="D21" s="59" t="str">
        <f>IF(Table1[[#This Row],[Participant Group Assessed]]="", "", Table1[[#This Row],[Participant Group Assessed]])</f>
        <v>Regularly Participating Students</v>
      </c>
      <c r="E21" s="18" t="str">
        <f>IF(Table1[[#This Row],[Standard of Success]]="", "",Table1[[#This Row],[Standard of Success]])</f>
        <v>Maintain or show improvement in scores</v>
      </c>
      <c r="F21" s="78">
        <f>IF(Table1[[#This Row],[Benchmark]]="", "", Table1[[#This Row],[Benchmark]])</f>
        <v>0.8</v>
      </c>
      <c r="G21" s="13"/>
      <c r="H21" s="13"/>
      <c r="I21"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1" s="80" t="str">
        <f t="shared" si="8"/>
        <v xml:space="preserve"> </v>
      </c>
      <c r="K21" s="45"/>
      <c r="L21" s="45"/>
      <c r="M21" s="81" t="e">
        <f t="shared" si="9"/>
        <v>#VALUE!</v>
      </c>
      <c r="N21" s="82" t="e">
        <f t="shared" si="10"/>
        <v>#VALUE!</v>
      </c>
      <c r="O21" s="82" t="str">
        <f t="shared" si="11"/>
        <v xml:space="preserve"> </v>
      </c>
    </row>
    <row r="22" spans="1:15" ht="45" x14ac:dyDescent="0.25">
      <c r="A22" s="77" t="str">
        <f>IF(Table1[[#This Row],[Domain]]="", "", Table1[[#This Row],[Domain]])</f>
        <v>Personal Enrichment - Behavior &amp; Problem-Solving</v>
      </c>
      <c r="B22" s="59" t="str">
        <f>IF(Table1[[#This Row],[Objective Assessment]]="", "", Table1[[#This Row],[Objective Assessment]])</f>
        <v>80% of regularly participating students will maintain high performance or improve their self-efficacy as measured by perceptual survey (teacher).</v>
      </c>
      <c r="C22" s="77" t="str">
        <f>IF(Table1[[#This Row],[Grade Levels Served]]="", "", Table1[[#This Row],[Grade Levels Served]])</f>
        <v>High School</v>
      </c>
      <c r="D22" s="59" t="str">
        <f>IF(Table1[[#This Row],[Participant Group Assessed]]="", "", Table1[[#This Row],[Participant Group Assessed]])</f>
        <v>Regularly Participating Students</v>
      </c>
      <c r="E22" s="18" t="str">
        <f>IF(Table1[[#This Row],[Standard of Success]]="", "",Table1[[#This Row],[Standard of Success]])</f>
        <v>Maintain or show improvement in scores</v>
      </c>
      <c r="F22" s="78">
        <f>IF(Table1[[#This Row],[Benchmark]]="", "", Table1[[#This Row],[Benchmark]])</f>
        <v>0.8</v>
      </c>
      <c r="G22" s="13"/>
      <c r="H22" s="13"/>
      <c r="I22"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2" s="80" t="str">
        <f t="shared" si="8"/>
        <v xml:space="preserve"> </v>
      </c>
      <c r="K22" s="45"/>
      <c r="L22" s="45"/>
      <c r="M22" s="81" t="e">
        <f t="shared" si="9"/>
        <v>#VALUE!</v>
      </c>
      <c r="N22" s="82" t="e">
        <f t="shared" si="10"/>
        <v>#VALUE!</v>
      </c>
      <c r="O22" s="82" t="str">
        <f t="shared" si="11"/>
        <v xml:space="preserve"> </v>
      </c>
    </row>
    <row r="23" spans="1:15" ht="45" x14ac:dyDescent="0.25">
      <c r="A23" s="77" t="str">
        <f>IF(Table1[[#This Row],[Domain]]="", "", Table1[[#This Row],[Domain]])</f>
        <v>Personal Enrichment - Behavior &amp; Problem-Solving</v>
      </c>
      <c r="B23" s="59" t="str">
        <f>IF(Table1[[#This Row],[Objective Assessment]]="", "", Table1[[#This Row],[Objective Assessment]])</f>
        <v>80% of regularly participating students will maintain high performance or improve their drugs/alcohol prevention as measured by pre-, mid-, post-assessment.</v>
      </c>
      <c r="C23" s="77" t="str">
        <f>IF(Table1[[#This Row],[Grade Levels Served]]="", "", Table1[[#This Row],[Grade Levels Served]])</f>
        <v>Middle School</v>
      </c>
      <c r="D23" s="59" t="str">
        <f>IF(Table1[[#This Row],[Participant Group Assessed]]="", "", Table1[[#This Row],[Participant Group Assessed]])</f>
        <v>Regularly Participating Students</v>
      </c>
      <c r="E23" s="18" t="str">
        <f>IF(Table1[[#This Row],[Standard of Success]]="", "",Table1[[#This Row],[Standard of Success]])</f>
        <v>Maintain a score of 70 or above OR improve from pre-assessment by at least 5 points</v>
      </c>
      <c r="F23" s="78">
        <f>IF(Table1[[#This Row],[Benchmark]]="", "", Table1[[#This Row],[Benchmark]])</f>
        <v>0.8</v>
      </c>
      <c r="G23" s="13"/>
      <c r="H23" s="13"/>
      <c r="I23"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3" s="80" t="str">
        <f t="shared" si="8"/>
        <v xml:space="preserve"> </v>
      </c>
      <c r="K23" s="45"/>
      <c r="L23" s="45"/>
      <c r="M23" s="81" t="e">
        <f t="shared" si="9"/>
        <v>#VALUE!</v>
      </c>
      <c r="N23" s="82" t="e">
        <f t="shared" si="10"/>
        <v>#VALUE!</v>
      </c>
      <c r="O23" s="82" t="str">
        <f t="shared" si="11"/>
        <v xml:space="preserve"> </v>
      </c>
    </row>
    <row r="24" spans="1:15" ht="45" x14ac:dyDescent="0.25">
      <c r="A24" s="77" t="str">
        <f>IF(Table1[[#This Row],[Domain]]="", "", Table1[[#This Row],[Domain]])</f>
        <v>Personal Enrichment - Behavior &amp; Problem-Solving</v>
      </c>
      <c r="B24" s="59" t="str">
        <f>IF(Table1[[#This Row],[Objective Assessment]]="", "", Table1[[#This Row],[Objective Assessment]])</f>
        <v>80% of regularly participating students will maintain high performance or improve their drugs/alcohol prevention as measured by pre-, mid-, post-assessment.</v>
      </c>
      <c r="C24" s="77" t="str">
        <f>IF(Table1[[#This Row],[Grade Levels Served]]="", "", Table1[[#This Row],[Grade Levels Served]])</f>
        <v>High School</v>
      </c>
      <c r="D24" s="59" t="str">
        <f>IF(Table1[[#This Row],[Participant Group Assessed]]="", "", Table1[[#This Row],[Participant Group Assessed]])</f>
        <v>Regularly Participating Students</v>
      </c>
      <c r="E24" s="18" t="str">
        <f>IF(Table1[[#This Row],[Standard of Success]]="", "",Table1[[#This Row],[Standard of Success]])</f>
        <v>Maintain a score of 70 or above OR improve from pre-assessment by at least 5 points</v>
      </c>
      <c r="F24" s="78">
        <f>IF(Table1[[#This Row],[Benchmark]]="", "", Table1[[#This Row],[Benchmark]])</f>
        <v>0.8</v>
      </c>
      <c r="G24" s="13"/>
      <c r="H24" s="13"/>
      <c r="I24"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4" s="80" t="str">
        <f t="shared" si="8"/>
        <v xml:space="preserve"> </v>
      </c>
      <c r="K24" s="45"/>
      <c r="L24" s="45"/>
      <c r="M24" s="81" t="e">
        <f t="shared" si="9"/>
        <v>#VALUE!</v>
      </c>
      <c r="N24" s="82" t="e">
        <f t="shared" si="10"/>
        <v>#VALUE!</v>
      </c>
      <c r="O24" s="82" t="str">
        <f t="shared" si="11"/>
        <v xml:space="preserve"> </v>
      </c>
    </row>
    <row r="25" spans="1:15" ht="60" x14ac:dyDescent="0.25">
      <c r="A25" s="77" t="str">
        <f>IF(Table1[[#This Row],[Domain]]="", "", Table1[[#This Row],[Domain]])</f>
        <v>Personal Enrichment - Behavior &amp; Problem-Solving</v>
      </c>
      <c r="B25" s="59" t="str">
        <f>IF(Table1[[#This Row],[Objective Assessment]]="", "", Table1[[#This Row],[Objective Assessment]])</f>
        <v>80% of regularly participating students will maintain high performance or improve their application of positive character traits as measured by pre-, mid-, post-assessment.</v>
      </c>
      <c r="C25" s="77" t="str">
        <f>IF(Table1[[#This Row],[Grade Levels Served]]="", "", Table1[[#This Row],[Grade Levels Served]])</f>
        <v>Middle School</v>
      </c>
      <c r="D25" s="59" t="str">
        <f>IF(Table1[[#This Row],[Participant Group Assessed]]="", "", Table1[[#This Row],[Participant Group Assessed]])</f>
        <v>Regularly Participating Students</v>
      </c>
      <c r="E25" s="18" t="str">
        <f>IF(Table1[[#This Row],[Standard of Success]]="", "",Table1[[#This Row],[Standard of Success]])</f>
        <v>Maintain a score of 70 or above OR improve from pre-assessment by at least 5 points</v>
      </c>
      <c r="F25" s="78">
        <f>IF(Table1[[#This Row],[Benchmark]]="", "", Table1[[#This Row],[Benchmark]])</f>
        <v>0.8</v>
      </c>
      <c r="G25" s="13"/>
      <c r="H25" s="13"/>
      <c r="I25"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5" s="80" t="str">
        <f t="shared" si="8"/>
        <v xml:space="preserve"> </v>
      </c>
      <c r="K25" s="45"/>
      <c r="L25" s="45"/>
      <c r="M25" s="81" t="e">
        <f t="shared" si="9"/>
        <v>#VALUE!</v>
      </c>
      <c r="N25" s="82" t="e">
        <f t="shared" si="10"/>
        <v>#VALUE!</v>
      </c>
      <c r="O25" s="82" t="str">
        <f t="shared" si="11"/>
        <v xml:space="preserve"> </v>
      </c>
    </row>
    <row r="26" spans="1:15" ht="60" x14ac:dyDescent="0.25">
      <c r="A26" s="77" t="str">
        <f>IF(Table1[[#This Row],[Domain]]="", "", Table1[[#This Row],[Domain]])</f>
        <v>Personal Enrichment - Behavior &amp; Problem-Solving</v>
      </c>
      <c r="B26" s="59" t="str">
        <f>IF(Table1[[#This Row],[Objective Assessment]]="", "", Table1[[#This Row],[Objective Assessment]])</f>
        <v>80% of regularly participating students will maintain high performance or improve their application of positive character traits as measured by pre-, mid-, post-assessment.</v>
      </c>
      <c r="C26" s="77" t="str">
        <f>IF(Table1[[#This Row],[Grade Levels Served]]="", "", Table1[[#This Row],[Grade Levels Served]])</f>
        <v>High School</v>
      </c>
      <c r="D26" s="59" t="str">
        <f>IF(Table1[[#This Row],[Participant Group Assessed]]="", "", Table1[[#This Row],[Participant Group Assessed]])</f>
        <v>Regularly Participating Students</v>
      </c>
      <c r="E26" s="18" t="str">
        <f>IF(Table1[[#This Row],[Standard of Success]]="", "",Table1[[#This Row],[Standard of Success]])</f>
        <v>Maintain a score of 70 or above OR improve from pre-assessment by at least 5 points</v>
      </c>
      <c r="F26" s="78">
        <f>IF(Table1[[#This Row],[Benchmark]]="", "", Table1[[#This Row],[Benchmark]])</f>
        <v>0.8</v>
      </c>
      <c r="G26" s="13"/>
      <c r="H26" s="13"/>
      <c r="I26"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6" s="80" t="str">
        <f t="shared" ref="J26:J36" si="12">IF(ISERROR(M26)," ",M26)</f>
        <v xml:space="preserve"> </v>
      </c>
      <c r="K26" s="45"/>
      <c r="L26" s="45"/>
      <c r="M26" s="81" t="e">
        <f t="shared" ref="M26:M36" si="13">IF(N26&gt;=0, "5 Stars  
(Meets or Exceeds Benchmark)", IF(N26&gt;=-0.15, "4 Stars
(Approaching Benchmark)", IF(N26&gt;=-0.31, "3 Stars
(Meaningful Progress)", IF(N26&gt;=-0.51, "2 Stars
(Some Progress)", "1 Star
(Limited Progress)"))))</f>
        <v>#VALUE!</v>
      </c>
      <c r="N26" s="82" t="e">
        <f t="shared" ref="N26:N36" si="14">IF(((I26-F26)/F26)="", "", ((I26-F26)/F26))</f>
        <v>#VALUE!</v>
      </c>
      <c r="O26" s="82" t="str">
        <f t="shared" ref="O26:O36" si="15">IF(ISERROR(N26)," ",N26)</f>
        <v xml:space="preserve"> </v>
      </c>
    </row>
    <row r="27" spans="1:15" ht="60" x14ac:dyDescent="0.25">
      <c r="A27" s="77" t="str">
        <f>IF(Table1[[#This Row],[Domain]]="", "", Table1[[#This Row],[Domain]])</f>
        <v>Dropout Prevention &amp; College/Career Readiness</v>
      </c>
      <c r="B27" s="59" t="str">
        <f>IF(Table1[[#This Row],[Objective Assessment]]="", "", Table1[[#This Row],[Objective Assessment]])</f>
        <v>80% of regularly participating students will maintain high performance or improve their transition to adulthood skills as measured by pre-, mid-, post-assessment.</v>
      </c>
      <c r="C27" s="77" t="str">
        <f>IF(Table1[[#This Row],[Grade Levels Served]]="", "", Table1[[#This Row],[Grade Levels Served]])</f>
        <v>Middle School</v>
      </c>
      <c r="D27" s="59" t="str">
        <f>IF(Table1[[#This Row],[Participant Group Assessed]]="", "", Table1[[#This Row],[Participant Group Assessed]])</f>
        <v>Regularly Participating Students</v>
      </c>
      <c r="E27" s="18" t="str">
        <f>IF(Table1[[#This Row],[Standard of Success]]="", "",Table1[[#This Row],[Standard of Success]])</f>
        <v>Maintain a score of 70 or above OR improve from pre-assessment by at least 5 points</v>
      </c>
      <c r="F27" s="78">
        <f>IF(Table1[[#This Row],[Benchmark]]="", "", Table1[[#This Row],[Benchmark]])</f>
        <v>0.8</v>
      </c>
      <c r="G27" s="13"/>
      <c r="H27" s="13"/>
      <c r="I27"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7" s="80" t="str">
        <f t="shared" si="12"/>
        <v xml:space="preserve"> </v>
      </c>
      <c r="K27" s="45"/>
      <c r="L27" s="45"/>
      <c r="M27" s="81" t="e">
        <f t="shared" si="13"/>
        <v>#VALUE!</v>
      </c>
      <c r="N27" s="82" t="e">
        <f t="shared" si="14"/>
        <v>#VALUE!</v>
      </c>
      <c r="O27" s="82" t="str">
        <f t="shared" si="15"/>
        <v xml:space="preserve"> </v>
      </c>
    </row>
    <row r="28" spans="1:15" ht="60" x14ac:dyDescent="0.25">
      <c r="A28" s="77" t="str">
        <f>IF(Table1[[#This Row],[Domain]]="", "", Table1[[#This Row],[Domain]])</f>
        <v>Dropout Prevention &amp; College/Career Readiness</v>
      </c>
      <c r="B28" s="59" t="str">
        <f>IF(Table1[[#This Row],[Objective Assessment]]="", "", Table1[[#This Row],[Objective Assessment]])</f>
        <v>80% of regularly participating students will maintain high performance or improve their transition to adulthood skills as measured by pre-, mid-, post-assessment.</v>
      </c>
      <c r="C28" s="77" t="str">
        <f>IF(Table1[[#This Row],[Grade Levels Served]]="", "", Table1[[#This Row],[Grade Levels Served]])</f>
        <v>High School</v>
      </c>
      <c r="D28" s="59" t="str">
        <f>IF(Table1[[#This Row],[Participant Group Assessed]]="", "", Table1[[#This Row],[Participant Group Assessed]])</f>
        <v>Regularly Participating Students</v>
      </c>
      <c r="E28" s="18" t="str">
        <f>IF(Table1[[#This Row],[Standard of Success]]="", "",Table1[[#This Row],[Standard of Success]])</f>
        <v>Maintain a score of 70 or above OR improve from pre-assessment by at least 5 points</v>
      </c>
      <c r="F28" s="78">
        <f>IF(Table1[[#This Row],[Benchmark]]="", "", Table1[[#This Row],[Benchmark]])</f>
        <v>0.8</v>
      </c>
      <c r="G28" s="13"/>
      <c r="H28" s="13"/>
      <c r="I28"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8" s="80" t="str">
        <f t="shared" si="12"/>
        <v xml:space="preserve"> </v>
      </c>
      <c r="K28" s="45"/>
      <c r="L28" s="45"/>
      <c r="M28" s="81" t="e">
        <f t="shared" si="13"/>
        <v>#VALUE!</v>
      </c>
      <c r="N28" s="82" t="e">
        <f t="shared" si="14"/>
        <v>#VALUE!</v>
      </c>
      <c r="O28" s="82" t="str">
        <f t="shared" si="15"/>
        <v xml:space="preserve"> </v>
      </c>
    </row>
    <row r="29" spans="1:15" ht="45" x14ac:dyDescent="0.25">
      <c r="A29" s="77" t="str">
        <f>IF(Table1[[#This Row],[Domain]]="", "", Table1[[#This Row],[Domain]])</f>
        <v>Dropout Prevention &amp; College/Career Readiness</v>
      </c>
      <c r="B29" s="59" t="str">
        <f>IF(Table1[[#This Row],[Objective Assessment]]="", "", Table1[[#This Row],[Objective Assessment]])</f>
        <v>80% of regularly participating students will maintain high performance or improve their grade promotion as measured by pre-, mid-, post-assessment.</v>
      </c>
      <c r="C29" s="77" t="str">
        <f>IF(Table1[[#This Row],[Grade Levels Served]]="", "", Table1[[#This Row],[Grade Levels Served]])</f>
        <v>Middle School</v>
      </c>
      <c r="D29" s="59" t="str">
        <f>IF(Table1[[#This Row],[Participant Group Assessed]]="", "", Table1[[#This Row],[Participant Group Assessed]])</f>
        <v>Regularly Participating Students</v>
      </c>
      <c r="E29" s="18" t="str">
        <f>IF(Table1[[#This Row],[Standard of Success]]="", "",Table1[[#This Row],[Standard of Success]])</f>
        <v>Maintain a score of 70 or above OR improve from pre-assessment by at least 5 points</v>
      </c>
      <c r="F29" s="78">
        <f>IF(Table1[[#This Row],[Benchmark]]="", "", Table1[[#This Row],[Benchmark]])</f>
        <v>0.8</v>
      </c>
      <c r="G29" s="13"/>
      <c r="H29" s="13"/>
      <c r="I29"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9" s="80" t="str">
        <f t="shared" si="12"/>
        <v xml:space="preserve"> </v>
      </c>
      <c r="K29" s="45"/>
      <c r="L29" s="45"/>
      <c r="M29" s="81" t="e">
        <f t="shared" si="13"/>
        <v>#VALUE!</v>
      </c>
      <c r="N29" s="82" t="e">
        <f t="shared" si="14"/>
        <v>#VALUE!</v>
      </c>
      <c r="O29" s="82" t="str">
        <f t="shared" si="15"/>
        <v xml:space="preserve"> </v>
      </c>
    </row>
    <row r="30" spans="1:15" ht="45" x14ac:dyDescent="0.25">
      <c r="A30" s="77" t="str">
        <f>IF(Table1[[#This Row],[Domain]]="", "", Table1[[#This Row],[Domain]])</f>
        <v>Dropout Prevention &amp; College/Career Readiness</v>
      </c>
      <c r="B30" s="59" t="str">
        <f>IF(Table1[[#This Row],[Objective Assessment]]="", "", Table1[[#This Row],[Objective Assessment]])</f>
        <v>80% of regularly participating students will maintain high performance or improve their grade promotion as measured by pre-, mid-, post-assessment.</v>
      </c>
      <c r="C30" s="77" t="str">
        <f>IF(Table1[[#This Row],[Grade Levels Served]]="", "", Table1[[#This Row],[Grade Levels Served]])</f>
        <v>High School</v>
      </c>
      <c r="D30" s="59" t="str">
        <f>IF(Table1[[#This Row],[Participant Group Assessed]]="", "", Table1[[#This Row],[Participant Group Assessed]])</f>
        <v>Regularly Participating Students</v>
      </c>
      <c r="E30" s="18" t="str">
        <f>IF(Table1[[#This Row],[Standard of Success]]="", "",Table1[[#This Row],[Standard of Success]])</f>
        <v>Maintain a score of 70 or above OR improve from pre-assessment by at least 5 points</v>
      </c>
      <c r="F30" s="78">
        <f>IF(Table1[[#This Row],[Benchmark]]="", "", Table1[[#This Row],[Benchmark]])</f>
        <v>0.8</v>
      </c>
      <c r="G30" s="13"/>
      <c r="H30" s="13"/>
      <c r="I30"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0" s="80" t="str">
        <f t="shared" si="12"/>
        <v xml:space="preserve"> </v>
      </c>
      <c r="K30" s="45"/>
      <c r="L30" s="45"/>
      <c r="M30" s="81" t="e">
        <f t="shared" si="13"/>
        <v>#VALUE!</v>
      </c>
      <c r="N30" s="82" t="e">
        <f t="shared" si="14"/>
        <v>#VALUE!</v>
      </c>
      <c r="O30" s="82" t="str">
        <f t="shared" si="15"/>
        <v xml:space="preserve"> </v>
      </c>
    </row>
    <row r="31" spans="1:15" ht="45" x14ac:dyDescent="0.25">
      <c r="A31" s="77" t="str">
        <f>IF(Table1[[#This Row],[Domain]]="", "", Table1[[#This Row],[Domain]])</f>
        <v>Adult Family Services - Parental Involvement</v>
      </c>
      <c r="B31" s="59" t="str">
        <f>IF(Table1[[#This Row],[Objective Assessment]]="", "", Table1[[#This Row],[Objective Assessment]])</f>
        <v>80% of regularly participating family members will demonstrate their involvement in student education as measured by perceptual survey (teacher).</v>
      </c>
      <c r="C31" s="77" t="str">
        <f>IF(Table1[[#This Row],[Grade Levels Served]]="", "", Table1[[#This Row],[Grade Levels Served]])</f>
        <v>Middle School</v>
      </c>
      <c r="D31" s="59" t="str">
        <f>IF(Table1[[#This Row],[Participant Group Assessed]]="", "", Table1[[#This Row],[Participant Group Assessed]])</f>
        <v>Participating Family Members</v>
      </c>
      <c r="E31" s="18" t="str">
        <f>IF(Table1[[#This Row],[Standard of Success]]="", "",Table1[[#This Row],[Standard of Success]])</f>
        <v>n/a</v>
      </c>
      <c r="F31" s="78">
        <f>IF(Table1[[#This Row],[Benchmark]]="", "", Table1[[#This Row],[Benchmark]])</f>
        <v>0.8</v>
      </c>
      <c r="G31" s="13"/>
      <c r="H31" s="13"/>
      <c r="I31"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1" s="80" t="str">
        <f t="shared" si="12"/>
        <v xml:space="preserve"> </v>
      </c>
      <c r="K31" s="45"/>
      <c r="L31" s="45"/>
      <c r="M31" s="81" t="e">
        <f t="shared" si="13"/>
        <v>#VALUE!</v>
      </c>
      <c r="N31" s="82" t="e">
        <f t="shared" si="14"/>
        <v>#VALUE!</v>
      </c>
      <c r="O31" s="82" t="str">
        <f t="shared" si="15"/>
        <v xml:space="preserve"> </v>
      </c>
    </row>
    <row r="32" spans="1:15" ht="45" x14ac:dyDescent="0.25">
      <c r="A32" s="77" t="str">
        <f>IF(Table1[[#This Row],[Domain]]="", "", Table1[[#This Row],[Domain]])</f>
        <v>Adult Family Services - Parental Involvement</v>
      </c>
      <c r="B32" s="59" t="str">
        <f>IF(Table1[[#This Row],[Objective Assessment]]="", "", Table1[[#This Row],[Objective Assessment]])</f>
        <v>80% of regularly participating family members will demonstrate their involvement in student education as measured by perceptual survey (teacher).</v>
      </c>
      <c r="C32" s="77" t="str">
        <f>IF(Table1[[#This Row],[Grade Levels Served]]="", "", Table1[[#This Row],[Grade Levels Served]])</f>
        <v>High School</v>
      </c>
      <c r="D32" s="59" t="str">
        <f>IF(Table1[[#This Row],[Participant Group Assessed]]="", "", Table1[[#This Row],[Participant Group Assessed]])</f>
        <v>Participating Family Members</v>
      </c>
      <c r="E32" s="18" t="str">
        <f>IF(Table1[[#This Row],[Standard of Success]]="", "",Table1[[#This Row],[Standard of Success]])</f>
        <v>n/a</v>
      </c>
      <c r="F32" s="78">
        <f>IF(Table1[[#This Row],[Benchmark]]="", "", Table1[[#This Row],[Benchmark]])</f>
        <v>0.8</v>
      </c>
      <c r="G32" s="13"/>
      <c r="H32" s="13"/>
      <c r="I32"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2" s="80" t="str">
        <f t="shared" si="12"/>
        <v xml:space="preserve"> </v>
      </c>
      <c r="K32" s="45"/>
      <c r="L32" s="45"/>
      <c r="M32" s="81" t="e">
        <f t="shared" si="13"/>
        <v>#VALUE!</v>
      </c>
      <c r="N32" s="82" t="e">
        <f t="shared" si="14"/>
        <v>#VALUE!</v>
      </c>
      <c r="O32" s="82" t="str">
        <f t="shared" si="15"/>
        <v xml:space="preserve"> </v>
      </c>
    </row>
    <row r="33" spans="1:15" ht="45" x14ac:dyDescent="0.25">
      <c r="A33" s="77" t="str">
        <f>IF(Table1[[#This Row],[Domain]]="", "", Table1[[#This Row],[Domain]])</f>
        <v>Adult Family Services - Parental Involvement</v>
      </c>
      <c r="B33" s="59" t="str">
        <f>IF(Table1[[#This Row],[Objective Assessment]]="", "", Table1[[#This Row],[Objective Assessment]])</f>
        <v>90% of regularly participating family members will demonstrate their involvement in student education as measured by perceptual survey (parent).</v>
      </c>
      <c r="C33" s="77" t="str">
        <f>IF(Table1[[#This Row],[Grade Levels Served]]="", "", Table1[[#This Row],[Grade Levels Served]])</f>
        <v>Middle School</v>
      </c>
      <c r="D33" s="59" t="str">
        <f>IF(Table1[[#This Row],[Participant Group Assessed]]="", "", Table1[[#This Row],[Participant Group Assessed]])</f>
        <v>Participating Family Members</v>
      </c>
      <c r="E33" s="18" t="str">
        <f>IF(Table1[[#This Row],[Standard of Success]]="", "",Table1[[#This Row],[Standard of Success]])</f>
        <v>n/a</v>
      </c>
      <c r="F33" s="78">
        <f>IF(Table1[[#This Row],[Benchmark]]="", "", Table1[[#This Row],[Benchmark]])</f>
        <v>0.9</v>
      </c>
      <c r="G33" s="13"/>
      <c r="H33" s="13"/>
      <c r="I33"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3" s="80" t="str">
        <f t="shared" si="12"/>
        <v xml:space="preserve"> </v>
      </c>
      <c r="K33" s="45"/>
      <c r="L33" s="45"/>
      <c r="M33" s="81" t="e">
        <f t="shared" si="13"/>
        <v>#VALUE!</v>
      </c>
      <c r="N33" s="82" t="e">
        <f t="shared" si="14"/>
        <v>#VALUE!</v>
      </c>
      <c r="O33" s="82" t="str">
        <f t="shared" si="15"/>
        <v xml:space="preserve"> </v>
      </c>
    </row>
    <row r="34" spans="1:15" ht="45" x14ac:dyDescent="0.25">
      <c r="A34" s="77" t="str">
        <f>IF(Table1[[#This Row],[Domain]]="", "", Table1[[#This Row],[Domain]])</f>
        <v>Adult Family Services - Parental Involvement</v>
      </c>
      <c r="B34" s="59" t="str">
        <f>IF(Table1[[#This Row],[Objective Assessment]]="", "", Table1[[#This Row],[Objective Assessment]])</f>
        <v>90% of regularly participating family members will demonstrate their involvement in student education as measured by perceptual survey (parent).</v>
      </c>
      <c r="C34" s="77" t="str">
        <f>IF(Table1[[#This Row],[Grade Levels Served]]="", "", Table1[[#This Row],[Grade Levels Served]])</f>
        <v>High School</v>
      </c>
      <c r="D34" s="59" t="str">
        <f>IF(Table1[[#This Row],[Participant Group Assessed]]="", "", Table1[[#This Row],[Participant Group Assessed]])</f>
        <v>Participating Family Members</v>
      </c>
      <c r="E34" s="18" t="str">
        <f>IF(Table1[[#This Row],[Standard of Success]]="", "",Table1[[#This Row],[Standard of Success]])</f>
        <v>n/a</v>
      </c>
      <c r="F34" s="78">
        <f>IF(Table1[[#This Row],[Benchmark]]="", "", Table1[[#This Row],[Benchmark]])</f>
        <v>0.9</v>
      </c>
      <c r="G34" s="13"/>
      <c r="H34" s="13"/>
      <c r="I34"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4" s="80" t="str">
        <f t="shared" si="12"/>
        <v xml:space="preserve"> </v>
      </c>
      <c r="K34" s="45"/>
      <c r="L34" s="45"/>
      <c r="M34" s="81" t="e">
        <f t="shared" si="13"/>
        <v>#VALUE!</v>
      </c>
      <c r="N34" s="82" t="e">
        <f t="shared" si="14"/>
        <v>#VALUE!</v>
      </c>
      <c r="O34" s="82" t="str">
        <f t="shared" si="15"/>
        <v xml:space="preserve"> </v>
      </c>
    </row>
    <row r="35" spans="1:15" ht="45" x14ac:dyDescent="0.25">
      <c r="A35" s="77" t="str">
        <f>IF(Table1[[#This Row],[Domain]]="", "", Table1[[#This Row],[Domain]])</f>
        <v>Adult Family Services - Parental Involvement</v>
      </c>
      <c r="B35" s="59" t="str">
        <f>IF(Table1[[#This Row],[Objective Assessment]]="", "", Table1[[#This Row],[Objective Assessment]])</f>
        <v>80% of regularly participating family members will demonstrate their involvement in student education as measured by perceptual survey (parent).</v>
      </c>
      <c r="C35" s="77" t="str">
        <f>IF(Table1[[#This Row],[Grade Levels Served]]="", "", Table1[[#This Row],[Grade Levels Served]])</f>
        <v>Middle School</v>
      </c>
      <c r="D35" s="59" t="str">
        <f>IF(Table1[[#This Row],[Participant Group Assessed]]="", "", Table1[[#This Row],[Participant Group Assessed]])</f>
        <v>Participating Family Members</v>
      </c>
      <c r="E35" s="18" t="str">
        <f>IF(Table1[[#This Row],[Standard of Success]]="", "",Table1[[#This Row],[Standard of Success]])</f>
        <v>Indicate "Helpful" for at least one event</v>
      </c>
      <c r="F35" s="78">
        <f>IF(Table1[[#This Row],[Benchmark]]="", "", Table1[[#This Row],[Benchmark]])</f>
        <v>0.8</v>
      </c>
      <c r="G35" s="13"/>
      <c r="H35" s="13"/>
      <c r="I35"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5" s="80" t="str">
        <f t="shared" si="12"/>
        <v xml:space="preserve"> </v>
      </c>
      <c r="K35" s="45"/>
      <c r="L35" s="45"/>
      <c r="M35" s="81" t="e">
        <f t="shared" si="13"/>
        <v>#VALUE!</v>
      </c>
      <c r="N35" s="82" t="e">
        <f t="shared" si="14"/>
        <v>#VALUE!</v>
      </c>
      <c r="O35" s="82" t="str">
        <f t="shared" si="15"/>
        <v xml:space="preserve"> </v>
      </c>
    </row>
    <row r="36" spans="1:15" ht="45" x14ac:dyDescent="0.25">
      <c r="A36" s="77" t="str">
        <f>IF(Table1[[#This Row],[Domain]]="", "", Table1[[#This Row],[Domain]])</f>
        <v>Adult Family Services - Parental Involvement</v>
      </c>
      <c r="B36" s="59" t="str">
        <f>IF(Table1[[#This Row],[Objective Assessment]]="", "", Table1[[#This Row],[Objective Assessment]])</f>
        <v>80% of regularly participating family members will demonstrate their involvement in student education as measured by perceptual survey (parent).</v>
      </c>
      <c r="C36" s="77" t="str">
        <f>IF(Table1[[#This Row],[Grade Levels Served]]="", "", Table1[[#This Row],[Grade Levels Served]])</f>
        <v>High School</v>
      </c>
      <c r="D36" s="59" t="str">
        <f>IF(Table1[[#This Row],[Participant Group Assessed]]="", "", Table1[[#This Row],[Participant Group Assessed]])</f>
        <v>Participating Family Members</v>
      </c>
      <c r="E36" s="18" t="str">
        <f>IF(Table1[[#This Row],[Standard of Success]]="", "",Table1[[#This Row],[Standard of Success]])</f>
        <v>Indicate "Helpful" for at least one event</v>
      </c>
      <c r="F36" s="78">
        <f>IF(Table1[[#This Row],[Benchmark]]="", "", Table1[[#This Row],[Benchmark]])</f>
        <v>0.8</v>
      </c>
      <c r="G36" s="13"/>
      <c r="H36" s="13"/>
      <c r="I36"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6" s="80" t="str">
        <f t="shared" si="12"/>
        <v xml:space="preserve"> </v>
      </c>
      <c r="K36" s="45"/>
      <c r="L36" s="45"/>
      <c r="M36" s="81" t="e">
        <f t="shared" si="13"/>
        <v>#VALUE!</v>
      </c>
      <c r="N36" s="82" t="e">
        <f t="shared" si="14"/>
        <v>#VALUE!</v>
      </c>
      <c r="O36" s="82" t="str">
        <f t="shared" si="15"/>
        <v xml:space="preserve"> </v>
      </c>
    </row>
    <row r="37" spans="1:15" ht="45" x14ac:dyDescent="0.25">
      <c r="A37" s="77" t="str">
        <f>IF(Table1[[#This Row],[Domain]]="", "", Table1[[#This Row],[Domain]])</f>
        <v>Adult Family Services - Parental Involvement</v>
      </c>
      <c r="B37" s="59" t="str">
        <f>IF(Table1[[#This Row],[Objective Assessment]]="", "", Table1[[#This Row],[Objective Assessment]])</f>
        <v>80% of regularly participating family members will demonstrate their involvement in student education as measured by logs.</v>
      </c>
      <c r="C37" s="77" t="str">
        <f>IF(Table1[[#This Row],[Grade Levels Served]]="", "", Table1[[#This Row],[Grade Levels Served]])</f>
        <v>Middle School</v>
      </c>
      <c r="D37" s="59" t="str">
        <f>IF(Table1[[#This Row],[Participant Group Assessed]]="", "", Table1[[#This Row],[Participant Group Assessed]])</f>
        <v>Participating Family Members</v>
      </c>
      <c r="E37" s="18" t="str">
        <f>IF(Table1[[#This Row],[Standard of Success]]="", "",Table1[[#This Row],[Standard of Success]])</f>
        <v>Parental Involvement (score of 1) in at least one event for the year</v>
      </c>
      <c r="F37" s="78">
        <f>IF(Table1[[#This Row],[Benchmark]]="", "", Table1[[#This Row],[Benchmark]])</f>
        <v>0.8</v>
      </c>
      <c r="G37" s="13"/>
      <c r="H37" s="13"/>
      <c r="I37"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7" s="80" t="str">
        <f>IF(ISERROR(M37)," ",M37)</f>
        <v xml:space="preserve"> </v>
      </c>
      <c r="K37" s="45"/>
      <c r="L37" s="45"/>
      <c r="M37" s="81" t="e">
        <f>IF(N37&gt;=0, "5 Stars  
(Meets or Exceeds Benchmark)", IF(N37&gt;=-0.15, "4 Stars
(Approaching Benchmark)", IF(N37&gt;=-0.31, "3 Stars
(Meaningful Progress)", IF(N37&gt;=-0.51, "2 Stars
(Some Progress)", "1 Star
(Limited Progress)"))))</f>
        <v>#VALUE!</v>
      </c>
      <c r="N37" s="82" t="e">
        <f>IF(((I37-F37)/F37)="", "", ((I37-F37)/F37))</f>
        <v>#VALUE!</v>
      </c>
      <c r="O37" s="82" t="str">
        <f>IF(ISERROR(N37)," ",N37)</f>
        <v xml:space="preserve"> </v>
      </c>
    </row>
    <row r="38" spans="1:15" ht="45" x14ac:dyDescent="0.25">
      <c r="A38" s="77" t="str">
        <f>IF(Table1[[#This Row],[Domain]]="", "", Table1[[#This Row],[Domain]])</f>
        <v>Adult Family Services - Parental Involvement</v>
      </c>
      <c r="B38" s="59" t="str">
        <f>IF(Table1[[#This Row],[Objective Assessment]]="", "", Table1[[#This Row],[Objective Assessment]])</f>
        <v>80% of regularly participating family members will demonstrate their involvement in student education as measured by logs.</v>
      </c>
      <c r="C38" s="77" t="str">
        <f>IF(Table1[[#This Row],[Grade Levels Served]]="", "", Table1[[#This Row],[Grade Levels Served]])</f>
        <v>High School</v>
      </c>
      <c r="D38" s="59" t="str">
        <f>IF(Table1[[#This Row],[Participant Group Assessed]]="", "", Table1[[#This Row],[Participant Group Assessed]])</f>
        <v>Participating Family Members</v>
      </c>
      <c r="E38" s="18" t="str">
        <f>IF(Table1[[#This Row],[Standard of Success]]="", "",Table1[[#This Row],[Standard of Success]])</f>
        <v>Parental Involvement (score of 1) in at least one event for the year</v>
      </c>
      <c r="F38" s="78">
        <f>IF(Table1[[#This Row],[Benchmark]]="", "", Table1[[#This Row],[Benchmark]])</f>
        <v>0.8</v>
      </c>
      <c r="G38" s="13"/>
      <c r="H38" s="13"/>
      <c r="I38" s="7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8" s="80" t="str">
        <f>IF(ISERROR(M38)," ",M38)</f>
        <v xml:space="preserve"> </v>
      </c>
      <c r="K38" s="45"/>
      <c r="L38" s="45"/>
      <c r="M38" s="81" t="e">
        <f>IF(N38&gt;=0, "5 Stars  
(Meets or Exceeds Benchmark)", IF(N38&gt;=-0.15, "4 Stars
(Approaching Benchmark)", IF(N38&gt;=-0.31, "3 Stars
(Meaningful Progress)", IF(N38&gt;=-0.51, "2 Stars
(Some Progress)", "1 Star
(Limited Progress)"))))</f>
        <v>#VALUE!</v>
      </c>
      <c r="N38" s="82" t="e">
        <f>IF(((I38-F38)/F38)="", "", ((I38-F38)/F38))</f>
        <v>#VALUE!</v>
      </c>
      <c r="O38" s="82" t="str">
        <f>IF(ISERROR(N38)," ",N38)</f>
        <v xml:space="preserve"> </v>
      </c>
    </row>
  </sheetData>
  <sheetProtection algorithmName="SHA-512" hashValue="5wtjKbdggYDH8scdCyCh++wohP/lkQwgykGTCyGnWI4LQYgM+5I0RFL1e0uvAQ/kkKiGZJuxqgncCDZsWHfIAQ==" saltValue="/Ed58Yb/PQfn/QqzSaNy3g==" spinCount="100000" sheet="1" objects="1" scenarios="1" formatColumns="0" formatRows="0" selectLockedCells="1"/>
  <dataValidations count="1">
    <dataValidation type="custom" allowBlank="1" showInputMessage="1" showErrorMessage="1" error="Error: Total Number of Participants Meeting Success Criterion (Column K) cannot exceed Total Number of Participants Measured (Column J)." sqref="H2:H38" xr:uid="{00000000-0002-0000-0500-000000000000}">
      <formula1>$H2&lt;=$G2</formula1>
    </dataValidation>
  </dataValidations>
  <pageMargins left="0.7" right="0.7" top="0.75" bottom="0.75" header="0.3" footer="0.3"/>
  <pageSetup orientation="portrait" verticalDpi="4" r:id="rId1"/>
  <ignoredErrors>
    <ignoredError sqref="B2" unlockedFormula="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24"/>
  <sheetViews>
    <sheetView workbookViewId="0">
      <selection activeCell="A15" sqref="A2:A15"/>
    </sheetView>
  </sheetViews>
  <sheetFormatPr defaultRowHeight="15" x14ac:dyDescent="0.25"/>
  <cols>
    <col min="1" max="1" width="47" bestFit="1" customWidth="1"/>
    <col min="2" max="2" width="19.140625" bestFit="1" customWidth="1"/>
    <col min="3" max="3" width="29.85546875" bestFit="1" customWidth="1"/>
    <col min="4" max="4" width="36" bestFit="1" customWidth="1"/>
  </cols>
  <sheetData>
    <row r="1" spans="1:4" x14ac:dyDescent="0.25">
      <c r="A1" t="s">
        <v>30</v>
      </c>
      <c r="B1" t="s">
        <v>34</v>
      </c>
      <c r="C1" t="s">
        <v>16</v>
      </c>
      <c r="D1" t="s">
        <v>0</v>
      </c>
    </row>
    <row r="2" spans="1:4" x14ac:dyDescent="0.25">
      <c r="A2" t="s">
        <v>31</v>
      </c>
      <c r="B2" t="s">
        <v>35</v>
      </c>
      <c r="C2" t="s">
        <v>17</v>
      </c>
      <c r="D2" t="s">
        <v>74</v>
      </c>
    </row>
    <row r="3" spans="1:4" x14ac:dyDescent="0.25">
      <c r="A3" t="s">
        <v>37</v>
      </c>
      <c r="B3" t="s">
        <v>44</v>
      </c>
      <c r="C3" t="s">
        <v>46</v>
      </c>
      <c r="D3" t="s">
        <v>48</v>
      </c>
    </row>
    <row r="4" spans="1:4" x14ac:dyDescent="0.25">
      <c r="A4" t="s">
        <v>38</v>
      </c>
      <c r="B4" t="s">
        <v>45</v>
      </c>
      <c r="C4" t="s">
        <v>47</v>
      </c>
      <c r="D4" t="s">
        <v>49</v>
      </c>
    </row>
    <row r="5" spans="1:4" x14ac:dyDescent="0.25">
      <c r="A5" t="s">
        <v>70</v>
      </c>
      <c r="D5" t="s">
        <v>50</v>
      </c>
    </row>
    <row r="6" spans="1:4" x14ac:dyDescent="0.25">
      <c r="A6" t="s">
        <v>71</v>
      </c>
      <c r="D6" t="s">
        <v>51</v>
      </c>
    </row>
    <row r="7" spans="1:4" x14ac:dyDescent="0.25">
      <c r="A7" t="s">
        <v>72</v>
      </c>
      <c r="D7" t="s">
        <v>52</v>
      </c>
    </row>
    <row r="8" spans="1:4" x14ac:dyDescent="0.25">
      <c r="A8" t="s">
        <v>39</v>
      </c>
      <c r="D8" t="s">
        <v>53</v>
      </c>
    </row>
    <row r="9" spans="1:4" x14ac:dyDescent="0.25">
      <c r="A9" t="s">
        <v>40</v>
      </c>
      <c r="D9" t="s">
        <v>54</v>
      </c>
    </row>
    <row r="10" spans="1:4" x14ac:dyDescent="0.25">
      <c r="A10" t="s">
        <v>41</v>
      </c>
      <c r="D10" t="s">
        <v>55</v>
      </c>
    </row>
    <row r="11" spans="1:4" x14ac:dyDescent="0.25">
      <c r="A11" t="s">
        <v>42</v>
      </c>
      <c r="D11" t="s">
        <v>56</v>
      </c>
    </row>
    <row r="12" spans="1:4" x14ac:dyDescent="0.25">
      <c r="A12" t="s">
        <v>76</v>
      </c>
      <c r="D12" t="s">
        <v>57</v>
      </c>
    </row>
    <row r="13" spans="1:4" x14ac:dyDescent="0.25">
      <c r="A13" t="s">
        <v>77</v>
      </c>
      <c r="D13" t="s">
        <v>58</v>
      </c>
    </row>
    <row r="14" spans="1:4" x14ac:dyDescent="0.25">
      <c r="A14" t="s">
        <v>43</v>
      </c>
      <c r="D14" t="s">
        <v>59</v>
      </c>
    </row>
    <row r="15" spans="1:4" x14ac:dyDescent="0.25">
      <c r="A15" t="s">
        <v>68</v>
      </c>
      <c r="D15" t="s">
        <v>60</v>
      </c>
    </row>
    <row r="16" spans="1:4" x14ac:dyDescent="0.25">
      <c r="D16" t="s">
        <v>69</v>
      </c>
    </row>
    <row r="17" spans="4:4" x14ac:dyDescent="0.25">
      <c r="D17" t="s">
        <v>61</v>
      </c>
    </row>
    <row r="18" spans="4:4" x14ac:dyDescent="0.25">
      <c r="D18" t="s">
        <v>62</v>
      </c>
    </row>
    <row r="19" spans="4:4" x14ac:dyDescent="0.25">
      <c r="D19" t="s">
        <v>63</v>
      </c>
    </row>
    <row r="20" spans="4:4" x14ac:dyDescent="0.25">
      <c r="D20" t="s">
        <v>64</v>
      </c>
    </row>
    <row r="21" spans="4:4" x14ac:dyDescent="0.25">
      <c r="D21" t="s">
        <v>75</v>
      </c>
    </row>
    <row r="22" spans="4:4" x14ac:dyDescent="0.25">
      <c r="D22" t="s">
        <v>65</v>
      </c>
    </row>
    <row r="23" spans="4:4" x14ac:dyDescent="0.25">
      <c r="D23" t="s">
        <v>67</v>
      </c>
    </row>
    <row r="24" spans="4:4" x14ac:dyDescent="0.25">
      <c r="D24" t="s">
        <v>66</v>
      </c>
    </row>
  </sheetData>
  <sheetProtection password="C8B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Guidance - Mid-Year-Formative</vt:lpstr>
      <vt:lpstr>Mid-Year Data-Formative Summary</vt:lpstr>
      <vt:lpstr>Guidance - Formative Modificat.</vt:lpstr>
      <vt:lpstr>Formative Modifications</vt:lpstr>
      <vt:lpstr>Guidance - End-of-Year Data</vt:lpstr>
      <vt:lpstr>End-of-Year Data Report</vt:lpstr>
      <vt:lpstr>Sheet1</vt:lpstr>
      <vt:lpstr>Domain</vt:lpstr>
      <vt:lpstr>GradeLevels</vt:lpstr>
      <vt:lpstr>Measure</vt:lpstr>
      <vt:lpstr>ParticipantGroup</vt:lpstr>
    </vt:vector>
  </TitlesOfParts>
  <Company>Florida Children's Forum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tscott</dc:creator>
  <cp:lastModifiedBy>Josh Manis</cp:lastModifiedBy>
  <cp:lastPrinted>2014-11-18T21:42:18Z</cp:lastPrinted>
  <dcterms:created xsi:type="dcterms:W3CDTF">2014-11-06T14:02:29Z</dcterms:created>
  <dcterms:modified xsi:type="dcterms:W3CDTF">2019-06-05T22:15:37Z</dcterms:modified>
</cp:coreProperties>
</file>